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20" windowWidth="14970" windowHeight="8355"/>
  </bookViews>
  <sheets>
    <sheet name="109Q1資產負債表-查核" sheetId="7" r:id="rId1"/>
    <sheet name="109Q1損益表-核閱" sheetId="8" r:id="rId2"/>
  </sheets>
  <definedNames>
    <definedName name="_Col01" localSheetId="0">'109Q1資產負債表-查核'!#REF!</definedName>
    <definedName name="_Col02" localSheetId="0">'109Q1資產負債表-查核'!#REF!</definedName>
    <definedName name="_Col03" localSheetId="0">'109Q1資產負債表-查核'!#REF!</definedName>
    <definedName name="_Col04" localSheetId="0">'109Q1資產負債表-查核'!#REF!</definedName>
    <definedName name="ActDesc" localSheetId="0">'109Q1資產負債表-查核'!$B$7</definedName>
    <definedName name="ActDesc_1" localSheetId="1">'109Q1損益表-核閱'!$A$38</definedName>
    <definedName name="ActDesc_P2" localSheetId="0">'109Q1資產負債表-查核'!$P$7</definedName>
    <definedName name="AS2DocOpenMode" hidden="1">"AS2DocumentEdit"</definedName>
    <definedName name="Col01_1" localSheetId="1">'109Q1損益表-核閱'!$C$38</definedName>
    <definedName name="Col01_P2" localSheetId="0">'109Q1資產負債表-查核'!#REF!</definedName>
    <definedName name="Col02_1" localSheetId="1">'109Q1損益表-核閱'!$E$38</definedName>
    <definedName name="Col02_P2" localSheetId="0">'109Q1資產負債表-查核'!#REF!</definedName>
    <definedName name="Col03_1" localSheetId="1">'109Q1損益表-核閱'!$G$38</definedName>
    <definedName name="Col03_P2" localSheetId="0">'109Q1資產負債表-查核'!#REF!</definedName>
    <definedName name="Col04_1" localSheetId="1">'109Q1損益表-核閱'!$I$38</definedName>
    <definedName name="Col04_P2" localSheetId="0">'109Q1資產負債表-查核'!#REF!</definedName>
    <definedName name="DA_3058459140000000919" hidden="1">'109Q1損益表-核閱'!$R$26</definedName>
    <definedName name="DA_3368371797000000031" hidden="1">'109Q1資產負債表-查核'!$D$12</definedName>
    <definedName name="DataEnd" localSheetId="0">'109Q1資產負債表-查核'!#REF!</definedName>
    <definedName name="DataEnd_1" localSheetId="1">'109Q1損益表-核閱'!#REF!</definedName>
    <definedName name="EndDayC_4" localSheetId="0">'109Q1資產負債表-查核'!#REF!</definedName>
    <definedName name="FiscalPeriod1C" localSheetId="1">'109Q1損益表-核閱'!$G$5</definedName>
    <definedName name="FiscalPeriodC" localSheetId="1">'109Q1損益表-核閱'!$C$5</definedName>
    <definedName name="InsEnd" localSheetId="0">'109Q1資產負債表-查核'!#REF!</definedName>
    <definedName name="_xlnm.Print_Area" localSheetId="1">'109Q1損益表-核閱'!$A$1:$X$38</definedName>
    <definedName name="_xlnm.Print_Area" localSheetId="0">'109Q1資產負債表-查核'!$B$1:$AC$44</definedName>
    <definedName name="TB05ee64bc_2230_430b_9004_ea365b05cf66" hidden="1">'109Q1資產負債表-查核'!$R$33</definedName>
    <definedName name="TB0626dfb4_3899_40c8_8ae4_4066ba1b6943" hidden="1">'109Q1資產負債表-查核'!$D$52</definedName>
    <definedName name="TB06f65f7e_8e69_4d04_82a7_7963a3a68dce" hidden="1">'109Q1資產負債表-查核'!$D$37</definedName>
    <definedName name="TB07b508e5_b70e_47ae_8db5_c3f764d22f99" hidden="1">'109Q1損益表-核閱'!#REF!</definedName>
    <definedName name="TB0924cbc2_8cc2_4c21_9730_90b2282bcb02" hidden="1">'109Q1損益表-核閱'!#REF!</definedName>
    <definedName name="TB09d194b4_0677_4695_87dd_d9764cb02d11" hidden="1">'109Q1損益表-核閱'!#REF!</definedName>
    <definedName name="TB12348a2c_1d6e_446a_9df7_316546534152" hidden="1">'109Q1資產負債表-查核'!$D$8</definedName>
    <definedName name="TB14be7b4b_3b74_43cf_a82a_c67d33747241" hidden="1">'109Q1資產負債表-查核'!$R$51</definedName>
    <definedName name="TB16976092_b5a0_40f6_945e_11843ee573f5" hidden="1">'109Q1損益表-核閱'!#REF!</definedName>
    <definedName name="TB1ec46ddc_0913_46ed_93d3_21fec1f1c251" hidden="1">'109Q1資產負債表-查核'!$D$25</definedName>
    <definedName name="TB20df4e18_2806_4258_b65f_444ca7baa639" hidden="1">'109Q1損益表-核閱'!#REF!</definedName>
    <definedName name="TB2207959f_05e7_4e1b_8cb7_5ffc9ae8d11c" hidden="1">'109Q1損益表-核閱'!#REF!</definedName>
    <definedName name="TB2292cd70_0860_4d5d_95e4_64933a3a22ef" hidden="1">'109Q1損益表-核閱'!#REF!</definedName>
    <definedName name="TB25dc8bd4_4b94_44b6_b0d5_1a078a785a36" hidden="1">'109Q1資產負債表-查核'!$R$8</definedName>
    <definedName name="TB2b9bd46c_555b_4904_95fc_9cffa239ef35" hidden="1">'109Q1資產負債表-查核'!$D$9</definedName>
    <definedName name="TB2bce8960_aafd_44a5_8f86_897ac52fb5ac" hidden="1">#REF!</definedName>
    <definedName name="TB2e993c50_647a_4f5a_887d_e4a71c5b7753" hidden="1">'109Q1損益表-核閱'!$C$12</definedName>
    <definedName name="TB2ea08e23_eae2_4d4e_a6a5_f2aefd0459b9" hidden="1">'109Q1資產負債表-查核'!$R$50</definedName>
    <definedName name="TB2f0880d6_7e80_4ddd_9fd1_02ddb98fc35d" hidden="1">'109Q1損益表-核閱'!$V$8</definedName>
    <definedName name="TB36a7315d_6a23_42c0_b7c5_d6b707c62280" hidden="1">'109Q1損益表-核閱'!$R$19</definedName>
    <definedName name="TB3817eb14_83bf_4316_bc17_ab451961482e" hidden="1">'109Q1損益表-核閱'!#REF!</definedName>
    <definedName name="TB3b171a56_375d_4c9d_892f_0d614682c681" hidden="1">'109Q1資產負債表-查核'!$R$55</definedName>
    <definedName name="TB3cb05994_e391_4738_b179_760803ec8473" hidden="1">'109Q1損益表-核閱'!#REF!</definedName>
    <definedName name="TB3f401f0d_8e16_4fd2_83d1_b181901876c2" hidden="1">'109Q1損益表-核閱'!$G$8</definedName>
    <definedName name="TB4154b351_3d5b_4225_a0b5_53b5a8b597f4" hidden="1">'109Q1損益表-核閱'!$V$7</definedName>
    <definedName name="TB415c394f_cf17_48f1_9102_6f9af837c69d" hidden="1">'109Q1資產負債表-查核'!$R$59</definedName>
    <definedName name="TB4694883e_e981_4a2b_ba92_692752e12a27" hidden="1">'109Q1資產負債表-查核'!$D$84</definedName>
    <definedName name="TB487d4212_2271_48ce_8bf7_d4c4e1a01d3f" hidden="1">'109Q1資產負債表-查核'!$D$45</definedName>
    <definedName name="TB49f09e37_60cc_4bb5_8900_547e81516f5d" hidden="1">'109Q1損益表-核閱'!$G$13</definedName>
    <definedName name="TB50e56d7d_c246_441e_b423_62eb7d27902b" hidden="1">'109Q1損益表-核閱'!#REF!</definedName>
    <definedName name="TB5253aa9f_4093_4a6e_9440_0373fc2e5d72" hidden="1">'109Q1資產負債表-查核'!$D$83</definedName>
    <definedName name="TB596d9262_39b4_483d_92ed_a9d5ed75ed6a" hidden="1">'109Q1損益表-核閱'!$C$8</definedName>
    <definedName name="TB59f3b192_e87b_4060_9bef_5230ba2a5749" hidden="1">'109Q1損益表-核閱'!#REF!</definedName>
    <definedName name="TB5a1cebf5_0f31_46e4_8920_2956edc7e055" hidden="1">'109Q1資產負債表-查核'!$D$74</definedName>
    <definedName name="TB5a81a573_f587_4c33_ba7e_310e3e1d705c" hidden="1">'109Q1資產負債表-查核'!$D$27</definedName>
    <definedName name="TB5add98e4_50bd_423d_a9e1_a17d533ce0f8" hidden="1">'109Q1資產負債表-查核'!$R$32</definedName>
    <definedName name="TB5f8d5fd9_4dc5_458d_be37_06b538b9b16a" hidden="1">'109Q1資產負債表-查核'!$R$10</definedName>
    <definedName name="TB5fdfbe05_d729_470e_a8c4_af36bea5fb58" hidden="1">'109Q1損益表-核閱'!#REF!</definedName>
    <definedName name="TB635bdbb2_8b83_42dd_9e5a_0fb4e72a66d5" hidden="1">'109Q1資產負債表-查核'!$D$79</definedName>
    <definedName name="TB655496cf_cab0_48ea_b2c7_ebfce4b7e02f" hidden="1">'109Q1損益表-核閱'!#REF!</definedName>
    <definedName name="TB674bdbbb_cbcf_4294_b805_a18abeca0e8c" hidden="1">'109Q1資產負債表-查核'!$D$11</definedName>
    <definedName name="TB67c5172b_2275_4119_91cd_fe8b168e3a63" hidden="1">'109Q1資產負債表-查核'!$R$67</definedName>
    <definedName name="TB691c2aff_76d6_4db3_9b79_736eaf244b25" hidden="1">'109Q1損益表-核閱'!$R$27</definedName>
    <definedName name="TB6d33c0e1_adea_4875_b571_a2f6827d7a42" hidden="1">'109Q1損益表-核閱'!#REF!</definedName>
    <definedName name="TB6d3af481_cc02_4aa4_af93_abaa80392786" hidden="1">'109Q1資產負債表-查核'!$D$35</definedName>
    <definedName name="TB75405142_7a36_44aa_95f4_0af638a01acc" hidden="1">'109Q1損益表-核閱'!$G$7</definedName>
    <definedName name="TB7b9ed33c_915b_4427_ade7_c2ab9b3f7139" hidden="1">'109Q1損益表-核閱'!#REF!</definedName>
    <definedName name="TB7e779ed1_2418_4e01_9645_0ef30186a9c1" hidden="1">'109Q1損益表-核閱'!#REF!</definedName>
    <definedName name="TB7f0fc994_bd53_4852_82a7_952eed80cdae" hidden="1">'109Q1資產負債表-查核'!$D$31</definedName>
    <definedName name="TB8043869b_f65d_408b_9d07_ac2f46a5ad5e" hidden="1">'109Q1損益表-核閱'!$V$19</definedName>
    <definedName name="TB838e67ba_8441_423f_8c7b_a8c41588a7a6" hidden="1">'109Q1資產負債表-查核'!$D$10</definedName>
    <definedName name="TB83b95974_e915_478f_a92e_1b2e2cc7a4ac" hidden="1">'109Q1資產負債表-查核'!$R$17</definedName>
    <definedName name="TB83d1d156_ef2b_404d_89a0_9460b4eb33d4" hidden="1">'109Q1損益表-核閱'!$C$7</definedName>
    <definedName name="TB8a1e2cdd_a9ac_4e31_9acc_8365c83dc3c8" hidden="1">#REF!</definedName>
    <definedName name="TB8b0a7f45_9f9a_4d78_8c96_2185a3c844a4" hidden="1">'109Q1資產負債表-查核'!$D$67</definedName>
    <definedName name="TB8b377aa4_f800_44a3_ad60_62929334a3ec" hidden="1">'109Q1資產負債表-查核'!$D$29</definedName>
    <definedName name="TB8bf772d1_d91d_4f24_8983_31943dde75cd" hidden="1">'109Q1資產負債表-查核'!$R$52</definedName>
    <definedName name="TB93ca34f0_9697_46cd_9d77_a67017af0db5" hidden="1">'109Q1資產負債表-查核'!$D$73</definedName>
    <definedName name="TB9408d94a_b99f_4afc_84e8_15074fd10dbc" hidden="1">'109Q1損益表-核閱'!#REF!</definedName>
    <definedName name="TB949f9224_fc7f_4ea5_8225_80759398723b" hidden="1">'109Q1損益表-核閱'!#REF!</definedName>
    <definedName name="TB9605eba8_397b_480b_8dbe_d196b9442719" hidden="1">'109Q1資產負債表-查核'!$R$56</definedName>
    <definedName name="TB963fa60a_8863_4e21_b249_dec111b08106" hidden="1">'109Q1損益表-核閱'!#REF!</definedName>
    <definedName name="TB99fc99cd_ae2d_489d_bfeb_2b016967ddfa" hidden="1">'109Q1損益表-核閱'!#REF!</definedName>
    <definedName name="TBa23f0956_7cf1_4726_a9f8_1784dadbb790" hidden="1">'109Q1資產負債表-查核'!$L$45</definedName>
    <definedName name="TBac85032b_b3ac_4c30_bd6a_cedbb886f817" hidden="1">'109Q1損益表-核閱'!#REF!</definedName>
    <definedName name="TBad67f7f2_19d4_4fa2_8d40_1d81d9e650ad" hidden="1">'109Q1資產負債表-查核'!#REF!</definedName>
    <definedName name="TBad850c57_90d5_49ae_ab75_c2c0efc04293" hidden="1">'109Q1損益表-核閱'!#REF!</definedName>
    <definedName name="TBae7733ef_9664_4099_88bb_f55389a1f3e9" hidden="1">#REF!</definedName>
    <definedName name="TBb0731d9a_cc7f_4131_8c65_6ea7f14859cd" hidden="1">'109Q1資產負債表-查核'!$R$28</definedName>
    <definedName name="TBb4b74571_5c0b_467a_8043_6fb283cc16d6" hidden="1">'109Q1資產負債表-查核'!$D$72</definedName>
    <definedName name="TBb8abaacf_4977_496f_bf81_0020b8dfac85" hidden="1">'109Q1資產負債表-查核'!$D$33</definedName>
    <definedName name="TBb9dc1bd4_ec54_4c32_881c_b6399e1e9d81" hidden="1">'109Q1損益表-核閱'!#REF!</definedName>
    <definedName name="TBbe96507e_d6ca_4c81_971b_a3b30bfeb12b" hidden="1">'109Q1損益表-核閱'!$R$7</definedName>
    <definedName name="TBbf988b9d_7c4b_498c_af25_61d1030ffc24" hidden="1">'109Q1損益表-核閱'!$G$12</definedName>
    <definedName name="TBbfe24f86_7d99_447b_b9b8_f96074b2a64d" hidden="1">'109Q1資產負債表-查核'!$D$51</definedName>
    <definedName name="TBc1d87ebe_44df_4354_8e78_2c3ab58a2012" hidden="1">'109Q1損益表-核閱'!#REF!</definedName>
    <definedName name="TBca9a9da6_def5_45e4_a931_f13cd59709a0" hidden="1">'109Q1損益表-核閱'!$C$19</definedName>
    <definedName name="TBd177e437_fdf8_4fa3_879d_b811707e8615" hidden="1">'109Q1損益表-核閱'!#REF!</definedName>
    <definedName name="TBd6244e01_3206_4d7b_a035_b2b5061f6216" hidden="1">'109Q1資產負債表-查核'!$D$80</definedName>
    <definedName name="TBd83fd974_bd4f_4581_9e49_96fc79894247" hidden="1">'109Q1資產負債表-查核'!$R$26</definedName>
    <definedName name="TBda051dd8_e4e1_4d2a_8177_54167fd335a7" hidden="1">'109Q1資產負債表-查核'!#REF!</definedName>
    <definedName name="TBdb4c7014_ada8_4e96_909d_72e0d15dd927" hidden="1">'109Q1資產負債表-查核'!$D$50</definedName>
    <definedName name="TBdd2eae1c_9cff_4973_a83e_29e53a562376" hidden="1">'109Q1損益表-核閱'!$R$8</definedName>
    <definedName name="TBdf082b81_eee9_4e9c_8067_c4eb42f7ef0c" hidden="1">'109Q1損益表-核閱'!$C$13</definedName>
    <definedName name="TBe23555ee_7a91_4522_ba03_e2f681333153" hidden="1">'109Q1損益表-核閱'!$G$19</definedName>
    <definedName name="TBe64bd24f_32fb_4f0d_b23d_ee22f2ad8a22" hidden="1">'109Q1損益表-核閱'!#REF!</definedName>
    <definedName name="TBe6971b0d_73e8_4367_964b_8b93c71c7e86" hidden="1">'109Q1資產負債表-查核'!$D$13</definedName>
    <definedName name="TBeaf2f307_6440_41d0_a171_5126ffd9be4e" hidden="1">'109Q1資產負債表-查核'!$R$18</definedName>
    <definedName name="TBeb2240c7_b029_4b4d_9b58_e427ace16965" hidden="1">'109Q1資產負債表-查核'!$R$16</definedName>
    <definedName name="TBeb6ebd6d_2b39_45a7_b450_6f4ab7226553" hidden="1">'109Q1資產負債表-查核'!$D$69</definedName>
    <definedName name="TBf3aa72b9_767c_4ea1_9c31_fddc834bf774" hidden="1">'109Q1資產負債表-查核'!$R$61</definedName>
    <definedName name="TBfaee9cf7_b557_4781_9eb0_62cb2a1a19ad" hidden="1">'109Q1資產負債表-查核'!$D$68</definedName>
    <definedName name="TBfeecd82f_e78b_4ef5_b0c1_efac5642d67d" hidden="1">'109Q1資產負債表-查核'!$R$40</definedName>
  </definedNames>
  <calcPr calcId="145621"/>
</workbook>
</file>

<file path=xl/calcChain.xml><?xml version="1.0" encoding="utf-8"?>
<calcChain xmlns="http://schemas.openxmlformats.org/spreadsheetml/2006/main">
  <c r="T8" i="8" l="1"/>
  <c r="T9" i="8" s="1"/>
  <c r="T14" i="8"/>
  <c r="T27" i="8"/>
  <c r="T26" i="8"/>
  <c r="T25" i="8"/>
  <c r="T19" i="8"/>
  <c r="T21" i="8" s="1"/>
  <c r="T34" i="8" s="1"/>
  <c r="T17" i="8"/>
  <c r="T13" i="8"/>
  <c r="T12" i="8"/>
  <c r="T15" i="8" s="1"/>
  <c r="X32" i="8"/>
  <c r="T32" i="8"/>
  <c r="X21" i="8"/>
  <c r="X34" i="8" s="1"/>
  <c r="X15" i="8"/>
  <c r="X9" i="8"/>
  <c r="R9" i="8"/>
  <c r="V32" i="8"/>
  <c r="V15" i="8"/>
  <c r="V9" i="8"/>
  <c r="V17" i="8" s="1"/>
  <c r="V21" i="8" s="1"/>
  <c r="V34" i="8" s="1"/>
  <c r="R32" i="8"/>
  <c r="R15" i="8"/>
  <c r="T22" i="7"/>
  <c r="T20" i="7"/>
  <c r="T16" i="7"/>
  <c r="T34" i="7" l="1"/>
  <c r="T33" i="7"/>
  <c r="T32" i="7"/>
  <c r="T28" i="7"/>
  <c r="T26" i="7"/>
  <c r="T18" i="7"/>
  <c r="T17" i="7"/>
  <c r="T11" i="7"/>
  <c r="T9" i="7"/>
  <c r="T8" i="7"/>
  <c r="D44" i="7"/>
  <c r="D42" i="7"/>
  <c r="D20" i="7"/>
  <c r="AB20" i="7" l="1"/>
  <c r="AB13" i="7"/>
  <c r="N20" i="7" l="1"/>
  <c r="T42" i="7"/>
  <c r="AB42" i="7"/>
  <c r="X42" i="7"/>
  <c r="X20" i="7"/>
  <c r="T13" i="7"/>
  <c r="X13" i="7"/>
  <c r="J20" i="7"/>
  <c r="N42" i="7"/>
  <c r="J42" i="7"/>
  <c r="Z42" i="7"/>
  <c r="V42" i="7"/>
  <c r="R42" i="7"/>
  <c r="V20" i="7"/>
  <c r="R20" i="7"/>
  <c r="R13" i="7"/>
  <c r="R22" i="7" s="1"/>
  <c r="Z13" i="7"/>
  <c r="V13" i="7"/>
  <c r="L42" i="7"/>
  <c r="H42" i="7"/>
  <c r="L20" i="7"/>
  <c r="T44" i="7" l="1"/>
  <c r="F9" i="7"/>
  <c r="F33" i="7"/>
  <c r="F11" i="7"/>
  <c r="F29" i="7"/>
  <c r="F10" i="7"/>
  <c r="F31" i="7"/>
  <c r="F35" i="7"/>
  <c r="F14" i="7"/>
  <c r="F8" i="7"/>
  <c r="X22" i="7"/>
  <c r="X44" i="7" s="1"/>
  <c r="J44" i="7"/>
  <c r="AB22" i="7"/>
  <c r="AB44" i="7" s="1"/>
  <c r="N44" i="7"/>
  <c r="R44" i="7"/>
  <c r="F42" i="7" l="1"/>
  <c r="F20" i="7"/>
  <c r="F44" i="7" l="1"/>
  <c r="Z20" i="7" l="1"/>
  <c r="V5" i="7" l="1"/>
  <c r="H20" i="7"/>
  <c r="V22" i="7" l="1"/>
  <c r="V44" i="7" s="1"/>
  <c r="H44" i="7"/>
  <c r="K8" i="8" l="1"/>
  <c r="O8" i="8"/>
  <c r="I8" i="8" l="1"/>
  <c r="E8" i="8"/>
  <c r="I7" i="8" l="1"/>
  <c r="I19" i="8"/>
  <c r="I13" i="8"/>
  <c r="I12" i="8"/>
  <c r="L44" i="7"/>
  <c r="I15" i="8" l="1"/>
  <c r="I9" i="8"/>
  <c r="K19" i="8" l="1"/>
  <c r="K7" i="8"/>
  <c r="M8" i="8" s="1"/>
  <c r="K12" i="8"/>
  <c r="O19" i="8" l="1"/>
  <c r="O13" i="8"/>
  <c r="O12" i="8"/>
  <c r="O7" i="8"/>
  <c r="G36" i="8"/>
  <c r="G9" i="8"/>
  <c r="Q8" i="8" l="1"/>
  <c r="Q13" i="8"/>
  <c r="Q19" i="8"/>
  <c r="Q12" i="8"/>
  <c r="Q7" i="8"/>
  <c r="O9" i="8"/>
  <c r="E19" i="8"/>
  <c r="Q15" i="8" l="1"/>
  <c r="Q9" i="8"/>
  <c r="C36" i="8"/>
  <c r="E13" i="8"/>
  <c r="E12" i="8"/>
  <c r="C9" i="8"/>
  <c r="E7" i="8"/>
  <c r="Q17" i="8" l="1"/>
  <c r="Q21" i="8" s="1"/>
  <c r="E15" i="8"/>
  <c r="E9" i="8"/>
  <c r="E17" i="8" l="1"/>
  <c r="K9" i="8"/>
  <c r="M7" i="8"/>
  <c r="M9" i="8" l="1"/>
  <c r="R17" i="8" l="1"/>
  <c r="R21" i="8" s="1"/>
  <c r="R34" i="8" s="1"/>
  <c r="R5" i="7" l="1"/>
  <c r="Z5" i="7"/>
  <c r="K13" i="8" l="1"/>
  <c r="M13" i="8" s="1"/>
  <c r="M12" i="8"/>
  <c r="M15" i="8" l="1"/>
  <c r="M17" i="8" s="1"/>
  <c r="C15" i="8" l="1"/>
  <c r="C17" i="8" s="1"/>
  <c r="K36" i="8"/>
  <c r="O36" i="8"/>
  <c r="R36" i="8"/>
  <c r="V36" i="8"/>
  <c r="M19" i="8"/>
  <c r="O15" i="8"/>
  <c r="O17" i="8" s="1"/>
  <c r="O21" i="8" s="1"/>
  <c r="G15" i="8" l="1"/>
  <c r="O38" i="8"/>
  <c r="V38" i="8"/>
  <c r="R38" i="8"/>
  <c r="K15" i="8"/>
  <c r="K17" i="8" s="1"/>
  <c r="K21" i="8" s="1"/>
  <c r="G17" i="8" l="1"/>
  <c r="I17" i="8" s="1"/>
  <c r="O34" i="8"/>
  <c r="Q34" i="8" s="1"/>
  <c r="Q38" i="8"/>
  <c r="C21" i="8"/>
  <c r="E21" i="8" s="1"/>
  <c r="X38" i="8" l="1"/>
  <c r="T38" i="8"/>
  <c r="G21" i="8"/>
  <c r="I21" i="8" s="1"/>
  <c r="K38" i="8"/>
  <c r="C34" i="8"/>
  <c r="E34" i="8" s="1"/>
  <c r="M21" i="8"/>
  <c r="G34" i="8" l="1"/>
  <c r="I34" i="8" s="1"/>
  <c r="K34" i="8"/>
  <c r="M34" i="8" s="1"/>
  <c r="M38" i="8"/>
  <c r="Z22" i="7" l="1"/>
  <c r="Z44" i="7" s="1"/>
</calcChain>
</file>

<file path=xl/sharedStrings.xml><?xml version="1.0" encoding="utf-8"?>
<sst xmlns="http://schemas.openxmlformats.org/spreadsheetml/2006/main" count="114" uniqueCount="82">
  <si>
    <t>財務成本</t>
  </si>
  <si>
    <r>
      <rPr>
        <sz val="12"/>
        <rFont val="新細明體"/>
        <family val="1"/>
        <charset val="136"/>
      </rPr>
      <t>新光證券投資信託股份有限公司</t>
    </r>
  </si>
  <si>
    <r>
      <rPr>
        <sz val="12"/>
        <rFont val="新細明體"/>
        <family val="1"/>
        <charset val="136"/>
      </rPr>
      <t>資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表</t>
    </r>
  </si>
  <si>
    <r>
      <rPr>
        <sz val="12"/>
        <rFont val="新細明體"/>
        <family val="1"/>
        <charset val="136"/>
      </rPr>
      <t>單位：新台幣元</t>
    </r>
  </si>
  <si>
    <r>
      <t>109</t>
    </r>
    <r>
      <rPr>
        <b/>
        <sz val="12"/>
        <rFont val="新細明體"/>
        <family val="1"/>
        <charset val="136"/>
      </rPr>
      <t>年</t>
    </r>
    <r>
      <rPr>
        <b/>
        <sz val="12"/>
        <rFont val="Book Antiqua"/>
        <family val="1"/>
      </rPr>
      <t>3</t>
    </r>
    <r>
      <rPr>
        <b/>
        <sz val="12"/>
        <rFont val="新細明體"/>
        <family val="1"/>
        <charset val="136"/>
      </rPr>
      <t>月</t>
    </r>
    <r>
      <rPr>
        <b/>
        <sz val="12"/>
        <rFont val="Book Antiqua"/>
        <family val="1"/>
      </rPr>
      <t>31</t>
    </r>
    <r>
      <rPr>
        <b/>
        <sz val="12"/>
        <rFont val="新細明體"/>
        <family val="1"/>
        <charset val="136"/>
      </rPr>
      <t>日</t>
    </r>
    <phoneticPr fontId="4" type="noConversion"/>
  </si>
  <si>
    <r>
      <t>108</t>
    </r>
    <r>
      <rPr>
        <b/>
        <sz val="12"/>
        <rFont val="新細明體"/>
        <family val="1"/>
        <charset val="136"/>
      </rPr>
      <t>年</t>
    </r>
    <r>
      <rPr>
        <b/>
        <sz val="12"/>
        <rFont val="Book Antiqua"/>
        <family val="1"/>
      </rPr>
      <t>12</t>
    </r>
    <r>
      <rPr>
        <b/>
        <sz val="12"/>
        <rFont val="新細明體"/>
        <family val="1"/>
        <charset val="136"/>
      </rPr>
      <t>月</t>
    </r>
    <r>
      <rPr>
        <b/>
        <sz val="12"/>
        <rFont val="Book Antiqua"/>
        <family val="1"/>
      </rPr>
      <t>31</t>
    </r>
    <r>
      <rPr>
        <b/>
        <sz val="12"/>
        <rFont val="新細明體"/>
        <family val="1"/>
        <charset val="136"/>
      </rPr>
      <t>日</t>
    </r>
    <phoneticPr fontId="4" type="noConversion"/>
  </si>
  <si>
    <r>
      <t>108</t>
    </r>
    <r>
      <rPr>
        <b/>
        <sz val="12"/>
        <rFont val="新細明體"/>
        <family val="1"/>
        <charset val="136"/>
      </rPr>
      <t>年</t>
    </r>
    <r>
      <rPr>
        <b/>
        <sz val="12"/>
        <rFont val="Book Antiqua"/>
        <family val="1"/>
      </rPr>
      <t>3</t>
    </r>
    <r>
      <rPr>
        <b/>
        <sz val="12"/>
        <rFont val="新細明體"/>
        <family val="1"/>
        <charset val="136"/>
      </rPr>
      <t>月</t>
    </r>
    <r>
      <rPr>
        <b/>
        <sz val="12"/>
        <rFont val="Book Antiqua"/>
        <family val="1"/>
      </rPr>
      <t>31</t>
    </r>
    <r>
      <rPr>
        <b/>
        <sz val="12"/>
        <rFont val="新細明體"/>
        <family val="1"/>
        <charset val="136"/>
      </rPr>
      <t>日</t>
    </r>
    <phoneticPr fontId="4" type="noConversion"/>
  </si>
  <si>
    <r>
      <rPr>
        <b/>
        <sz val="12"/>
        <rFont val="新細明體"/>
        <family val="1"/>
        <charset val="136"/>
      </rPr>
      <t>資產</t>
    </r>
  </si>
  <si>
    <r>
      <rPr>
        <b/>
        <sz val="12"/>
        <rFont val="新細明體"/>
        <family val="1"/>
        <charset val="136"/>
      </rPr>
      <t>金額</t>
    </r>
  </si>
  <si>
    <r>
      <rPr>
        <b/>
        <sz val="12"/>
        <rFont val="新細明體"/>
        <family val="1"/>
        <charset val="136"/>
      </rPr>
      <t>％</t>
    </r>
  </si>
  <si>
    <r>
      <rPr>
        <b/>
        <sz val="12"/>
        <rFont val="新細明體"/>
        <family val="1"/>
        <charset val="136"/>
      </rPr>
      <t>負債及權益</t>
    </r>
    <phoneticPr fontId="5" type="noConversion"/>
  </si>
  <si>
    <r>
      <rPr>
        <b/>
        <sz val="12"/>
        <rFont val="新細明體"/>
        <family val="1"/>
        <charset val="136"/>
      </rPr>
      <t>流動資產</t>
    </r>
  </si>
  <si>
    <r>
      <rPr>
        <b/>
        <sz val="12"/>
        <rFont val="新細明體"/>
        <family val="1"/>
        <charset val="136"/>
      </rPr>
      <t>流動負債</t>
    </r>
  </si>
  <si>
    <r>
      <rPr>
        <sz val="12"/>
        <rFont val="新細明體"/>
        <family val="1"/>
        <charset val="136"/>
      </rPr>
      <t>現金及約當現金</t>
    </r>
    <phoneticPr fontId="4" type="noConversion"/>
  </si>
  <si>
    <r>
      <rPr>
        <sz val="12"/>
        <rFont val="新細明體"/>
        <family val="1"/>
        <charset val="136"/>
      </rPr>
      <t>租賃負債－流動</t>
    </r>
    <phoneticPr fontId="4" type="noConversion"/>
  </si>
  <si>
    <r>
      <rPr>
        <sz val="12"/>
        <rFont val="新細明體"/>
        <family val="1"/>
        <charset val="136"/>
      </rPr>
      <t>透過損益按公允價值衡量之金融資產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流動</t>
    </r>
    <phoneticPr fontId="4" type="noConversion"/>
  </si>
  <si>
    <r>
      <rPr>
        <sz val="12"/>
        <rFont val="新細明體"/>
        <family val="1"/>
        <charset val="136"/>
      </rPr>
      <t>其他應付款</t>
    </r>
    <phoneticPr fontId="4" type="noConversion"/>
  </si>
  <si>
    <r>
      <rPr>
        <sz val="12"/>
        <rFont val="新細明體"/>
        <family val="1"/>
        <charset val="136"/>
      </rPr>
      <t>其他金融資產－流動</t>
    </r>
    <phoneticPr fontId="4" type="noConversion"/>
  </si>
  <si>
    <r>
      <rPr>
        <sz val="12"/>
        <rFont val="新細明體"/>
        <family val="1"/>
        <charset val="136"/>
      </rPr>
      <t>當期所得稅負債</t>
    </r>
    <phoneticPr fontId="4" type="noConversion"/>
  </si>
  <si>
    <r>
      <rPr>
        <sz val="12"/>
        <rFont val="新細明體"/>
        <family val="1"/>
        <charset val="136"/>
      </rPr>
      <t>應收帳款</t>
    </r>
    <phoneticPr fontId="4" type="noConversion"/>
  </si>
  <si>
    <r>
      <rPr>
        <sz val="12"/>
        <rFont val="新細明體"/>
        <family val="1"/>
        <charset val="136"/>
      </rPr>
      <t>其他流動負債</t>
    </r>
    <phoneticPr fontId="4" type="noConversion"/>
  </si>
  <si>
    <r>
      <rPr>
        <sz val="12"/>
        <rFont val="新細明體"/>
        <family val="1"/>
        <charset val="136"/>
      </rPr>
      <t>應收帳款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關係人</t>
    </r>
    <phoneticPr fontId="4" type="noConversion"/>
  </si>
  <si>
    <r>
      <rPr>
        <sz val="12"/>
        <rFont val="新細明體"/>
        <family val="1"/>
        <charset val="136"/>
      </rPr>
      <t>其他應收款</t>
    </r>
    <phoneticPr fontId="4" type="noConversion"/>
  </si>
  <si>
    <r>
      <rPr>
        <b/>
        <sz val="12"/>
        <rFont val="新細明體"/>
        <family val="1"/>
        <charset val="136"/>
      </rPr>
      <t>　　流動負債合計</t>
    </r>
    <phoneticPr fontId="4" type="noConversion"/>
  </si>
  <si>
    <r>
      <rPr>
        <sz val="12"/>
        <rFont val="新細明體"/>
        <family val="1"/>
        <charset val="136"/>
      </rPr>
      <t>其他流動資產</t>
    </r>
    <phoneticPr fontId="4" type="noConversion"/>
  </si>
  <si>
    <r>
      <rPr>
        <b/>
        <sz val="12"/>
        <rFont val="新細明體"/>
        <family val="1"/>
        <charset val="136"/>
      </rPr>
      <t>非流動負債</t>
    </r>
    <phoneticPr fontId="4" type="noConversion"/>
  </si>
  <si>
    <r>
      <rPr>
        <sz val="12"/>
        <rFont val="新細明體"/>
        <family val="1"/>
        <charset val="136"/>
      </rPr>
      <t>租賃負債－非流動</t>
    </r>
    <phoneticPr fontId="4" type="noConversion"/>
  </si>
  <si>
    <r>
      <rPr>
        <sz val="12"/>
        <rFont val="新細明體"/>
        <family val="1"/>
        <charset val="136"/>
      </rPr>
      <t>淨確定福利負債－非流動</t>
    </r>
    <phoneticPr fontId="4" type="noConversion"/>
  </si>
  <si>
    <r>
      <rPr>
        <sz val="12"/>
        <rFont val="新細明體"/>
        <family val="1"/>
        <charset val="136"/>
      </rPr>
      <t>遞延收入－非流動</t>
    </r>
    <phoneticPr fontId="4" type="noConversion"/>
  </si>
  <si>
    <r>
      <rPr>
        <b/>
        <sz val="12"/>
        <rFont val="新細明體"/>
        <family val="1"/>
        <charset val="136"/>
      </rPr>
      <t>　　流動資產合計</t>
    </r>
    <phoneticPr fontId="4" type="noConversion"/>
  </si>
  <si>
    <r>
      <rPr>
        <b/>
        <sz val="12"/>
        <rFont val="新細明體"/>
        <family val="1"/>
        <charset val="136"/>
      </rPr>
      <t>　　非流動負債合計</t>
    </r>
    <phoneticPr fontId="4" type="noConversion"/>
  </si>
  <si>
    <r>
      <rPr>
        <b/>
        <sz val="12"/>
        <rFont val="新細明體"/>
        <family val="1"/>
        <charset val="136"/>
      </rPr>
      <t>　　負債合計</t>
    </r>
    <phoneticPr fontId="4" type="noConversion"/>
  </si>
  <si>
    <r>
      <rPr>
        <b/>
        <sz val="12"/>
        <rFont val="新細明體"/>
        <family val="1"/>
        <charset val="136"/>
      </rPr>
      <t>非流動資產</t>
    </r>
    <phoneticPr fontId="4" type="noConversion"/>
  </si>
  <si>
    <r>
      <rPr>
        <b/>
        <sz val="12"/>
        <rFont val="新細明體"/>
        <family val="1"/>
        <charset val="136"/>
      </rPr>
      <t>權益</t>
    </r>
    <phoneticPr fontId="4" type="noConversion"/>
  </si>
  <si>
    <r>
      <rPr>
        <sz val="12"/>
        <rFont val="新細明體"/>
        <family val="1"/>
        <charset val="136"/>
      </rPr>
      <t>股　　本</t>
    </r>
  </si>
  <si>
    <r>
      <rPr>
        <sz val="12"/>
        <rFont val="新細明體"/>
        <family val="1"/>
        <charset val="136"/>
      </rPr>
      <t>不動產、廠房及設備</t>
    </r>
    <phoneticPr fontId="4" type="noConversion"/>
  </si>
  <si>
    <r>
      <rPr>
        <sz val="12"/>
        <rFont val="新細明體"/>
        <family val="1"/>
        <charset val="136"/>
      </rPr>
      <t>資本公積</t>
    </r>
  </si>
  <si>
    <r>
      <rPr>
        <sz val="12"/>
        <rFont val="新細明體"/>
        <family val="1"/>
        <charset val="136"/>
      </rPr>
      <t>使用權資產</t>
    </r>
    <phoneticPr fontId="4" type="noConversion"/>
  </si>
  <si>
    <r>
      <rPr>
        <sz val="12"/>
        <rFont val="新細明體"/>
        <family val="1"/>
        <charset val="136"/>
      </rPr>
      <t>無形資產－電腦軟體</t>
    </r>
    <phoneticPr fontId="4" type="noConversion"/>
  </si>
  <si>
    <r>
      <rPr>
        <sz val="12"/>
        <rFont val="新細明體"/>
        <family val="1"/>
        <charset val="136"/>
      </rPr>
      <t>保留盈餘</t>
    </r>
  </si>
  <si>
    <r>
      <rPr>
        <sz val="12"/>
        <rFont val="新細明體"/>
        <family val="1"/>
        <charset val="136"/>
      </rPr>
      <t>法定盈餘公積</t>
    </r>
  </si>
  <si>
    <r>
      <rPr>
        <sz val="12"/>
        <rFont val="新細明體"/>
        <family val="1"/>
        <charset val="136"/>
      </rPr>
      <t>存出保證金</t>
    </r>
    <phoneticPr fontId="4" type="noConversion"/>
  </si>
  <si>
    <r>
      <rPr>
        <sz val="12"/>
        <rFont val="新細明體"/>
        <family val="1"/>
        <charset val="136"/>
      </rPr>
      <t>特別盈餘公積</t>
    </r>
    <phoneticPr fontId="4" type="noConversion"/>
  </si>
  <si>
    <r>
      <rPr>
        <sz val="12"/>
        <rFont val="新細明體"/>
        <family val="1"/>
        <charset val="136"/>
      </rPr>
      <t>未分配盈餘</t>
    </r>
  </si>
  <si>
    <r>
      <rPr>
        <sz val="12"/>
        <rFont val="新細明體"/>
        <family val="1"/>
        <charset val="136"/>
      </rPr>
      <t>預付設備款</t>
    </r>
    <phoneticPr fontId="4" type="noConversion"/>
  </si>
  <si>
    <r>
      <rPr>
        <sz val="12"/>
        <rFont val="新細明體"/>
        <family val="1"/>
        <charset val="136"/>
      </rPr>
      <t>遞延所得稅資產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非流動</t>
    </r>
  </si>
  <si>
    <r>
      <rPr>
        <sz val="12"/>
        <rFont val="新細明體"/>
        <family val="1"/>
        <charset val="136"/>
      </rPr>
      <t>其他權益</t>
    </r>
    <phoneticPr fontId="4" type="noConversion"/>
  </si>
  <si>
    <r>
      <rPr>
        <b/>
        <sz val="12"/>
        <rFont val="新細明體"/>
        <family val="1"/>
        <charset val="136"/>
      </rPr>
      <t>　　非流動資產合計</t>
    </r>
    <phoneticPr fontId="4" type="noConversion"/>
  </si>
  <si>
    <r>
      <rPr>
        <b/>
        <sz val="12"/>
        <rFont val="新細明體"/>
        <family val="1"/>
        <charset val="136"/>
      </rPr>
      <t>　　權益合計</t>
    </r>
    <phoneticPr fontId="4" type="noConversion"/>
  </si>
  <si>
    <r>
      <rPr>
        <b/>
        <sz val="12"/>
        <rFont val="新細明體"/>
        <family val="1"/>
        <charset val="136"/>
      </rPr>
      <t>資產總計</t>
    </r>
    <phoneticPr fontId="4" type="noConversion"/>
  </si>
  <si>
    <r>
      <rPr>
        <b/>
        <sz val="12"/>
        <rFont val="新細明體"/>
        <family val="1"/>
        <charset val="136"/>
      </rPr>
      <t>負債及權益總計</t>
    </r>
    <phoneticPr fontId="4" type="noConversion"/>
  </si>
  <si>
    <r>
      <rPr>
        <sz val="12"/>
        <rFont val="新細明體"/>
        <family val="1"/>
        <charset val="136"/>
      </rPr>
      <t xml:space="preserve">透過其他綜合損益按公允價值衡量之金融資產
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非流動</t>
    </r>
    <phoneticPr fontId="4" type="noConversion"/>
  </si>
  <si>
    <r>
      <rPr>
        <sz val="12"/>
        <rFont val="新細明體"/>
        <family val="1"/>
        <charset val="136"/>
      </rPr>
      <t>綜</t>
    </r>
    <r>
      <rPr>
        <sz val="12"/>
        <rFont val="Book Antiqua"/>
        <family val="1"/>
      </rPr>
      <t xml:space="preserve">   </t>
    </r>
    <r>
      <rPr>
        <sz val="12"/>
        <rFont val="新細明體"/>
        <family val="1"/>
        <charset val="136"/>
      </rPr>
      <t>合</t>
    </r>
    <r>
      <rPr>
        <sz val="12"/>
        <rFont val="Book Antiqua"/>
        <family val="1"/>
      </rPr>
      <t xml:space="preserve">   </t>
    </r>
    <r>
      <rPr>
        <sz val="12"/>
        <rFont val="新細明體"/>
        <family val="1"/>
        <charset val="136"/>
      </rPr>
      <t>損　益　表</t>
    </r>
    <phoneticPr fontId="5" type="noConversion"/>
  </si>
  <si>
    <r>
      <t>105</t>
    </r>
    <r>
      <rPr>
        <sz val="12"/>
        <rFont val="新細明體"/>
        <family val="1"/>
        <charset val="136"/>
      </rPr>
      <t>年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日至</t>
    </r>
    <r>
      <rPr>
        <sz val="12"/>
        <rFont val="Book Antiqua"/>
        <family val="1"/>
      </rPr>
      <t>6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30</t>
    </r>
    <r>
      <rPr>
        <sz val="12"/>
        <rFont val="新細明體"/>
        <family val="1"/>
        <charset val="136"/>
      </rPr>
      <t>日</t>
    </r>
    <phoneticPr fontId="4" type="noConversion"/>
  </si>
  <si>
    <r>
      <t>104</t>
    </r>
    <r>
      <rPr>
        <sz val="12"/>
        <rFont val="新細明體"/>
        <family val="1"/>
        <charset val="136"/>
      </rPr>
      <t>年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日至</t>
    </r>
    <r>
      <rPr>
        <sz val="12"/>
        <rFont val="Book Antiqua"/>
        <family val="1"/>
      </rPr>
      <t>6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30</t>
    </r>
    <r>
      <rPr>
        <sz val="12"/>
        <rFont val="新細明體"/>
        <family val="1"/>
        <charset val="136"/>
      </rPr>
      <t>日</t>
    </r>
    <phoneticPr fontId="4" type="noConversion"/>
  </si>
  <si>
    <r>
      <t>105</t>
    </r>
    <r>
      <rPr>
        <sz val="12"/>
        <rFont val="新細明體"/>
        <family val="1"/>
        <charset val="136"/>
      </rPr>
      <t>年</t>
    </r>
    <r>
      <rPr>
        <sz val="12"/>
        <rFont val="Book Antiqua"/>
        <family val="1"/>
      </rPr>
      <t>7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日至</t>
    </r>
    <r>
      <rPr>
        <sz val="12"/>
        <rFont val="Book Antiqua"/>
        <family val="1"/>
      </rPr>
      <t>9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30</t>
    </r>
    <r>
      <rPr>
        <sz val="12"/>
        <rFont val="新細明體"/>
        <family val="1"/>
        <charset val="136"/>
      </rPr>
      <t>日</t>
    </r>
    <phoneticPr fontId="4" type="noConversion"/>
  </si>
  <si>
    <r>
      <t>104</t>
    </r>
    <r>
      <rPr>
        <sz val="12"/>
        <rFont val="新細明體"/>
        <family val="1"/>
        <charset val="136"/>
      </rPr>
      <t>年</t>
    </r>
    <r>
      <rPr>
        <sz val="12"/>
        <rFont val="Book Antiqua"/>
        <family val="1"/>
      </rPr>
      <t>7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日至</t>
    </r>
    <r>
      <rPr>
        <sz val="12"/>
        <rFont val="Book Antiqua"/>
        <family val="1"/>
      </rPr>
      <t>9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30</t>
    </r>
    <r>
      <rPr>
        <sz val="12"/>
        <rFont val="新細明體"/>
        <family val="1"/>
        <charset val="136"/>
      </rPr>
      <t>日</t>
    </r>
    <phoneticPr fontId="4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</si>
  <si>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日至</t>
    </r>
    <r>
      <rPr>
        <sz val="12"/>
        <rFont val="Book Antiqua"/>
        <family val="1"/>
      </rPr>
      <t>3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31</t>
    </r>
    <r>
      <rPr>
        <sz val="12"/>
        <rFont val="新細明體"/>
        <family val="1"/>
        <charset val="136"/>
      </rPr>
      <t>日</t>
    </r>
    <phoneticPr fontId="4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</si>
  <si>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1</t>
    </r>
    <r>
      <rPr>
        <sz val="12"/>
        <rFont val="新細明體"/>
        <family val="1"/>
        <charset val="136"/>
      </rPr>
      <t>日至</t>
    </r>
    <r>
      <rPr>
        <sz val="12"/>
        <rFont val="Book Antiqua"/>
        <family val="1"/>
      </rPr>
      <t>3</t>
    </r>
    <r>
      <rPr>
        <sz val="12"/>
        <rFont val="新細明體"/>
        <family val="1"/>
        <charset val="136"/>
      </rPr>
      <t>月</t>
    </r>
    <r>
      <rPr>
        <sz val="12"/>
        <rFont val="Book Antiqua"/>
        <family val="1"/>
      </rPr>
      <t>31</t>
    </r>
    <r>
      <rPr>
        <sz val="12"/>
        <rFont val="新細明體"/>
        <family val="1"/>
        <charset val="136"/>
      </rPr>
      <t>日</t>
    </r>
    <phoneticPr fontId="4" type="noConversion"/>
  </si>
  <si>
    <r>
      <rPr>
        <sz val="12"/>
        <rFont val="新細明體"/>
        <family val="1"/>
        <charset val="136"/>
      </rPr>
      <t>金額</t>
    </r>
  </si>
  <si>
    <r>
      <rPr>
        <sz val="12"/>
        <rFont val="新細明體"/>
        <family val="1"/>
        <charset val="136"/>
      </rPr>
      <t>％</t>
    </r>
  </si>
  <si>
    <r>
      <rPr>
        <sz val="12"/>
        <rFont val="新細明體"/>
        <family val="1"/>
        <charset val="136"/>
      </rPr>
      <t>營業收入</t>
    </r>
  </si>
  <si>
    <r>
      <rPr>
        <sz val="12"/>
        <rFont val="新細明體"/>
        <family val="1"/>
        <charset val="136"/>
      </rPr>
      <t>營業費用</t>
    </r>
    <phoneticPr fontId="4" type="noConversion"/>
  </si>
  <si>
    <r>
      <rPr>
        <b/>
        <sz val="12"/>
        <rFont val="新細明體"/>
        <family val="1"/>
        <charset val="136"/>
      </rPr>
      <t>營業利益</t>
    </r>
  </si>
  <si>
    <r>
      <rPr>
        <b/>
        <sz val="12"/>
        <rFont val="新細明體"/>
        <family val="1"/>
        <charset val="136"/>
      </rPr>
      <t>營業外收入及支出</t>
    </r>
    <phoneticPr fontId="4" type="noConversion"/>
  </si>
  <si>
    <r>
      <rPr>
        <sz val="12"/>
        <rFont val="新細明體"/>
        <family val="1"/>
        <charset val="136"/>
      </rPr>
      <t>其他收入</t>
    </r>
    <phoneticPr fontId="4" type="noConversion"/>
  </si>
  <si>
    <r>
      <rPr>
        <sz val="12"/>
        <rFont val="新細明體"/>
        <family val="1"/>
        <charset val="136"/>
      </rPr>
      <t>其他利益及損失</t>
    </r>
    <phoneticPr fontId="4" type="noConversion"/>
  </si>
  <si>
    <r>
      <rPr>
        <b/>
        <sz val="12"/>
        <rFont val="新細明體"/>
        <family val="1"/>
        <charset val="136"/>
      </rPr>
      <t>營業外收入及利益合計</t>
    </r>
  </si>
  <si>
    <r>
      <rPr>
        <b/>
        <sz val="12"/>
        <rFont val="新細明體"/>
        <family val="1"/>
        <charset val="136"/>
      </rPr>
      <t>稅前淨利</t>
    </r>
  </si>
  <si>
    <r>
      <rPr>
        <sz val="12"/>
        <rFont val="新細明體"/>
        <family val="1"/>
        <charset val="136"/>
      </rPr>
      <t>所得稅利益</t>
    </r>
    <r>
      <rPr>
        <sz val="12"/>
        <rFont val="Book Antiqua"/>
        <family val="1"/>
      </rPr>
      <t>(</t>
    </r>
    <r>
      <rPr>
        <sz val="12"/>
        <rFont val="新細明體"/>
        <family val="1"/>
        <charset val="136"/>
      </rPr>
      <t>費用</t>
    </r>
    <r>
      <rPr>
        <sz val="12"/>
        <rFont val="Book Antiqua"/>
        <family val="1"/>
      </rPr>
      <t>)</t>
    </r>
    <phoneticPr fontId="4" type="noConversion"/>
  </si>
  <si>
    <r>
      <rPr>
        <b/>
        <sz val="12"/>
        <rFont val="新細明體"/>
        <family val="1"/>
        <charset val="136"/>
      </rPr>
      <t>本期淨利</t>
    </r>
    <phoneticPr fontId="4" type="noConversion"/>
  </si>
  <si>
    <r>
      <rPr>
        <b/>
        <sz val="12"/>
        <rFont val="新細明體"/>
        <family val="1"/>
        <charset val="136"/>
      </rPr>
      <t>其他綜合損益</t>
    </r>
    <phoneticPr fontId="4" type="noConversion"/>
  </si>
  <si>
    <r>
      <rPr>
        <b/>
        <sz val="12"/>
        <rFont val="新細明體"/>
        <family val="1"/>
        <charset val="136"/>
      </rPr>
      <t>不重分類至損益之項目：</t>
    </r>
  </si>
  <si>
    <r>
      <rPr>
        <sz val="12"/>
        <rFont val="新細明體"/>
        <family val="1"/>
        <charset val="136"/>
      </rPr>
      <t>確定福利計畫之再衡量數</t>
    </r>
  </si>
  <si>
    <r>
      <rPr>
        <sz val="12"/>
        <rFont val="新細明體"/>
        <family val="1"/>
        <charset val="136"/>
      </rPr>
      <t>透過其他綜合損益按公允價值衡量之權益工具未實現評價（損失）利益</t>
    </r>
  </si>
  <si>
    <r>
      <rPr>
        <sz val="12"/>
        <rFont val="新細明體"/>
        <family val="1"/>
        <charset val="136"/>
      </rPr>
      <t>與不重分類之項目相關之所得稅</t>
    </r>
  </si>
  <si>
    <r>
      <rPr>
        <b/>
        <sz val="12"/>
        <rFont val="新細明體"/>
        <family val="1"/>
        <charset val="136"/>
      </rPr>
      <t>後續可能重分類至損益之項目：</t>
    </r>
  </si>
  <si>
    <r>
      <rPr>
        <b/>
        <sz val="12"/>
        <rFont val="新細明體"/>
        <family val="1"/>
        <charset val="136"/>
      </rPr>
      <t>其他綜合損益</t>
    </r>
    <phoneticPr fontId="5" type="noConversion"/>
  </si>
  <si>
    <r>
      <rPr>
        <b/>
        <sz val="12"/>
        <rFont val="新細明體"/>
        <family val="1"/>
        <charset val="136"/>
      </rPr>
      <t>本期綜合損益</t>
    </r>
    <phoneticPr fontId="4" type="noConversion"/>
  </si>
  <si>
    <r>
      <rPr>
        <sz val="12"/>
        <rFont val="新細明體"/>
        <family val="1"/>
        <charset val="136"/>
      </rPr>
      <t>稅前</t>
    </r>
  </si>
  <si>
    <r>
      <rPr>
        <sz val="12"/>
        <rFont val="新細明體"/>
        <family val="1"/>
        <charset val="136"/>
      </rPr>
      <t>稅後</t>
    </r>
  </si>
  <si>
    <r>
      <rPr>
        <b/>
        <sz val="12"/>
        <rFont val="新細明體"/>
        <family val="1"/>
        <charset val="136"/>
      </rPr>
      <t>基本每股盈餘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</si>
</sst>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2" formatCode="_-* #,##0_-;[Black]\(#,##0\);_-* &quot;-    &quot;_-"/>
    <numFmt numFmtId="183" formatCode="#,##0_);[Red]\(#,##0\)"/>
  </numFmts>
  <fonts count="14" x14ac:knownFonts="1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120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179" fontId="6" fillId="0" borderId="0" xfId="1" applyNumberFormat="1" applyFont="1" applyFill="1" applyAlignment="1">
      <alignment vertical="center" wrapText="1"/>
    </xf>
    <xf numFmtId="179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179" fontId="6" fillId="0" borderId="0" xfId="1" applyNumberFormat="1" applyFont="1" applyFill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0" applyFont="1" applyFill="1"/>
    <xf numFmtId="179" fontId="6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left" vertical="center" wrapText="1"/>
    </xf>
    <xf numFmtId="179" fontId="8" fillId="0" borderId="0" xfId="3" applyNumberFormat="1" applyFont="1" applyFill="1" applyBorder="1" applyAlignment="1">
      <alignment horizontal="right" vertical="center"/>
    </xf>
    <xf numFmtId="178" fontId="8" fillId="0" borderId="0" xfId="3" applyNumberFormat="1" applyFont="1" applyFill="1" applyBorder="1" applyAlignment="1">
      <alignment horizontal="right" vertical="center"/>
    </xf>
    <xf numFmtId="179" fontId="8" fillId="0" borderId="0" xfId="1" applyNumberFormat="1" applyFont="1" applyFill="1" applyAlignment="1">
      <alignment vertical="center" wrapText="1"/>
    </xf>
    <xf numFmtId="179" fontId="8" fillId="0" borderId="0" xfId="1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 wrapText="1"/>
    </xf>
    <xf numFmtId="179" fontId="9" fillId="0" borderId="0" xfId="1" applyNumberFormat="1" applyFont="1" applyFill="1" applyBorder="1" applyAlignment="1">
      <alignment vertical="center" wrapText="1"/>
    </xf>
    <xf numFmtId="179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179" fontId="9" fillId="0" borderId="0" xfId="1" applyNumberFormat="1" applyFont="1" applyFill="1" applyAlignment="1">
      <alignment vertical="center" wrapText="1"/>
    </xf>
    <xf numFmtId="178" fontId="8" fillId="0" borderId="0" xfId="1" applyNumberFormat="1" applyFont="1" applyFill="1" applyAlignment="1">
      <alignment vertical="center" wrapText="1"/>
    </xf>
    <xf numFmtId="178" fontId="8" fillId="0" borderId="0" xfId="2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179" fontId="9" fillId="0" borderId="0" xfId="1" applyNumberFormat="1" applyFont="1" applyFill="1" applyAlignment="1">
      <alignment horizontal="center" vertical="center" wrapText="1"/>
    </xf>
    <xf numFmtId="183" fontId="8" fillId="0" borderId="0" xfId="1" applyNumberFormat="1" applyFont="1" applyFill="1" applyAlignment="1">
      <alignment vertical="center" wrapText="1"/>
    </xf>
    <xf numFmtId="183" fontId="8" fillId="0" borderId="0" xfId="3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 wrapText="1"/>
    </xf>
    <xf numFmtId="41" fontId="11" fillId="0" borderId="0" xfId="1" applyNumberFormat="1" applyFont="1" applyFill="1" applyAlignment="1">
      <alignment horizontal="right" vertical="center" wrapText="1"/>
    </xf>
    <xf numFmtId="41" fontId="11" fillId="0" borderId="0" xfId="1" applyNumberFormat="1" applyFont="1" applyFill="1" applyAlignment="1">
      <alignment horizontal="right" vertical="center"/>
    </xf>
    <xf numFmtId="41" fontId="11" fillId="0" borderId="4" xfId="1" applyNumberFormat="1" applyFont="1" applyFill="1" applyBorder="1" applyAlignment="1">
      <alignment horizontal="right" vertical="center" wrapText="1"/>
    </xf>
    <xf numFmtId="41" fontId="12" fillId="0" borderId="0" xfId="1" applyNumberFormat="1" applyFont="1" applyFill="1" applyAlignment="1">
      <alignment horizontal="right" vertical="center"/>
    </xf>
    <xf numFmtId="41" fontId="13" fillId="0" borderId="0" xfId="0" applyNumberFormat="1" applyFont="1" applyFill="1"/>
    <xf numFmtId="41" fontId="12" fillId="0" borderId="0" xfId="1" applyNumberFormat="1" applyFont="1" applyFill="1" applyAlignment="1">
      <alignment horizontal="right" vertical="center" wrapText="1"/>
    </xf>
    <xf numFmtId="41" fontId="12" fillId="0" borderId="5" xfId="0" applyNumberFormat="1" applyFont="1" applyFill="1" applyBorder="1" applyAlignment="1">
      <alignment horizontal="right" vertical="center"/>
    </xf>
    <xf numFmtId="41" fontId="12" fillId="0" borderId="8" xfId="0" applyNumberFormat="1" applyFont="1" applyFill="1" applyBorder="1" applyAlignment="1">
      <alignment horizontal="right" vertical="center"/>
    </xf>
    <xf numFmtId="41" fontId="12" fillId="0" borderId="4" xfId="0" applyNumberFormat="1" applyFont="1" applyFill="1" applyBorder="1" applyAlignment="1">
      <alignment horizontal="right" vertical="center"/>
    </xf>
    <xf numFmtId="183" fontId="8" fillId="0" borderId="0" xfId="2" applyNumberFormat="1" applyFont="1" applyFill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1" fontId="8" fillId="0" borderId="0" xfId="1" applyNumberFormat="1" applyFont="1" applyFill="1" applyAlignment="1">
      <alignment vertical="center" wrapText="1"/>
    </xf>
    <xf numFmtId="41" fontId="11" fillId="0" borderId="0" xfId="3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horizontal="right"/>
    </xf>
    <xf numFmtId="176" fontId="6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179" fontId="6" fillId="0" borderId="0" xfId="1" applyNumberFormat="1" applyFont="1" applyFill="1">
      <alignment vertical="center"/>
    </xf>
    <xf numFmtId="179" fontId="6" fillId="0" borderId="0" xfId="1" applyNumberFormat="1" applyFont="1" applyFill="1" applyBorder="1">
      <alignment vertical="center"/>
    </xf>
    <xf numFmtId="0" fontId="8" fillId="0" borderId="0" xfId="1" applyFont="1" applyFill="1" applyAlignment="1">
      <alignment horizontal="justify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9" fontId="8" fillId="0" borderId="3" xfId="1" applyNumberFormat="1" applyFont="1" applyFill="1" applyBorder="1" applyAlignment="1">
      <alignment horizontal="center" vertical="center" wrapText="1"/>
    </xf>
    <xf numFmtId="39" fontId="8" fillId="0" borderId="0" xfId="1" applyNumberFormat="1" applyFont="1" applyFill="1" applyBorder="1" applyAlignment="1">
      <alignment vertical="center" wrapText="1"/>
    </xf>
    <xf numFmtId="178" fontId="8" fillId="0" borderId="0" xfId="1" applyNumberFormat="1" applyFont="1" applyFill="1" applyBorder="1" applyAlignment="1">
      <alignment vertical="center" wrapText="1"/>
    </xf>
    <xf numFmtId="182" fontId="8" fillId="0" borderId="0" xfId="1" applyNumberFormat="1" applyFont="1" applyFill="1" applyBorder="1" applyAlignment="1">
      <alignment vertical="center" wrapText="1"/>
    </xf>
    <xf numFmtId="178" fontId="8" fillId="0" borderId="0" xfId="1" applyNumberFormat="1" applyFont="1" applyFill="1" applyAlignment="1">
      <alignment horizontal="justify" vertical="center" wrapText="1"/>
    </xf>
    <xf numFmtId="178" fontId="8" fillId="0" borderId="4" xfId="1" applyNumberFormat="1" applyFont="1" applyFill="1" applyBorder="1" applyAlignment="1">
      <alignment vertical="center" wrapText="1"/>
    </xf>
    <xf numFmtId="182" fontId="8" fillId="0" borderId="4" xfId="1" applyNumberFormat="1" applyFont="1" applyFill="1" applyBorder="1" applyAlignment="1">
      <alignment vertical="center" wrapText="1"/>
    </xf>
    <xf numFmtId="178" fontId="8" fillId="0" borderId="0" xfId="1" applyNumberFormat="1" applyFont="1" applyFill="1" applyAlignment="1">
      <alignment vertical="center"/>
    </xf>
    <xf numFmtId="179" fontId="8" fillId="0" borderId="4" xfId="1" applyNumberFormat="1" applyFont="1" applyFill="1" applyBorder="1" applyAlignment="1">
      <alignment vertical="center" wrapText="1"/>
    </xf>
    <xf numFmtId="3" fontId="8" fillId="0" borderId="4" xfId="1" applyNumberFormat="1" applyFont="1" applyFill="1" applyBorder="1" applyAlignment="1">
      <alignment vertical="center" wrapText="1"/>
    </xf>
    <xf numFmtId="179" fontId="9" fillId="0" borderId="5" xfId="1" applyNumberFormat="1" applyFont="1" applyFill="1" applyBorder="1" applyAlignment="1">
      <alignment vertical="center" wrapText="1"/>
    </xf>
    <xf numFmtId="3" fontId="8" fillId="0" borderId="0" xfId="1" applyNumberFormat="1" applyFont="1" applyFill="1" applyAlignment="1">
      <alignment vertical="center" wrapText="1"/>
    </xf>
    <xf numFmtId="179" fontId="8" fillId="0" borderId="0" xfId="0" applyNumberFormat="1" applyFont="1" applyFill="1" applyAlignment="1">
      <alignment vertical="center"/>
    </xf>
    <xf numFmtId="182" fontId="8" fillId="0" borderId="5" xfId="1" applyNumberFormat="1" applyFont="1" applyFill="1" applyBorder="1" applyAlignment="1">
      <alignment vertical="center" wrapText="1"/>
    </xf>
    <xf numFmtId="3" fontId="8" fillId="0" borderId="5" xfId="1" applyNumberFormat="1" applyFont="1" applyFill="1" applyBorder="1" applyAlignment="1">
      <alignment vertical="center" wrapText="1"/>
    </xf>
    <xf numFmtId="182" fontId="8" fillId="0" borderId="0" xfId="1" applyNumberFormat="1" applyFont="1" applyFill="1" applyAlignment="1">
      <alignment vertical="center" wrapText="1"/>
    </xf>
    <xf numFmtId="182" fontId="9" fillId="0" borderId="0" xfId="1" applyNumberFormat="1" applyFont="1" applyFill="1" applyBorder="1" applyAlignment="1">
      <alignment vertical="center" wrapText="1"/>
    </xf>
    <xf numFmtId="38" fontId="8" fillId="0" borderId="4" xfId="1" applyNumberFormat="1" applyFont="1" applyFill="1" applyBorder="1" applyAlignment="1">
      <alignment vertical="center" wrapText="1"/>
    </xf>
    <xf numFmtId="1" fontId="8" fillId="0" borderId="4" xfId="1" applyNumberFormat="1" applyFont="1" applyFill="1" applyBorder="1" applyAlignment="1">
      <alignment vertical="center" wrapText="1"/>
    </xf>
    <xf numFmtId="179" fontId="9" fillId="0" borderId="4" xfId="1" applyNumberFormat="1" applyFont="1" applyFill="1" applyBorder="1" applyAlignment="1">
      <alignment vertical="center" wrapText="1"/>
    </xf>
    <xf numFmtId="176" fontId="8" fillId="0" borderId="0" xfId="1" applyNumberFormat="1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41" fontId="8" fillId="0" borderId="4" xfId="2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1" fontId="8" fillId="0" borderId="6" xfId="1" applyNumberFormat="1" applyFont="1" applyFill="1" applyBorder="1" applyAlignment="1">
      <alignment vertical="center" wrapText="1"/>
    </xf>
    <xf numFmtId="179" fontId="9" fillId="0" borderId="6" xfId="1" applyNumberFormat="1" applyFont="1" applyFill="1" applyBorder="1" applyAlignment="1">
      <alignment vertical="center" wrapText="1"/>
    </xf>
    <xf numFmtId="177" fontId="8" fillId="0" borderId="7" xfId="1" applyNumberFormat="1" applyFont="1" applyFill="1" applyBorder="1" applyAlignment="1">
      <alignment vertical="center" wrapText="1"/>
    </xf>
    <xf numFmtId="177" fontId="8" fillId="0" borderId="7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Alignment="1">
      <alignment vertical="center"/>
    </xf>
    <xf numFmtId="180" fontId="8" fillId="0" borderId="0" xfId="3" applyNumberFormat="1" applyFont="1" applyFill="1" applyAlignment="1">
      <alignment horizontal="left" vertical="center"/>
    </xf>
    <xf numFmtId="183" fontId="8" fillId="0" borderId="0" xfId="1" applyNumberFormat="1" applyFont="1" applyFill="1" applyBorder="1" applyAlignment="1">
      <alignment vertical="center" wrapText="1"/>
    </xf>
    <xf numFmtId="183" fontId="8" fillId="0" borderId="0" xfId="1" applyNumberFormat="1" applyFont="1" applyFill="1" applyBorder="1" applyAlignment="1">
      <alignment vertical="center"/>
    </xf>
    <xf numFmtId="183" fontId="8" fillId="0" borderId="5" xfId="1" applyNumberFormat="1" applyFont="1" applyFill="1" applyBorder="1" applyAlignment="1">
      <alignment vertical="center"/>
    </xf>
    <xf numFmtId="183" fontId="8" fillId="0" borderId="4" xfId="1" applyNumberFormat="1" applyFont="1" applyFill="1" applyBorder="1" applyAlignment="1">
      <alignment vertical="center"/>
    </xf>
    <xf numFmtId="183" fontId="8" fillId="0" borderId="6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66FFFF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CC99FF"/>
    <pageSetUpPr fitToPage="1"/>
  </sheetPr>
  <dimension ref="A1:AC91"/>
  <sheetViews>
    <sheetView tabSelected="1" zoomScale="85" zoomScaleNormal="85" workbookViewId="0">
      <selection activeCell="D34" sqref="D34"/>
    </sheetView>
  </sheetViews>
  <sheetFormatPr defaultColWidth="10.28515625" defaultRowHeight="20.100000000000001" customHeight="1" x14ac:dyDescent="0.2"/>
  <cols>
    <col min="1" max="1" width="9.7109375" style="60" bestFit="1" customWidth="1"/>
    <col min="2" max="2" width="48.7109375" style="1" customWidth="1"/>
    <col min="3" max="3" width="2.5703125" style="1" customWidth="1"/>
    <col min="4" max="4" width="20.28515625" style="1" customWidth="1"/>
    <col min="5" max="5" width="2.5703125" style="1" customWidth="1"/>
    <col min="6" max="6" width="9.7109375" style="1" customWidth="1"/>
    <col min="7" max="7" width="2.5703125" style="1" customWidth="1"/>
    <col min="8" max="8" width="19.5703125" style="1" customWidth="1"/>
    <col min="9" max="9" width="2.5703125" style="1" customWidth="1"/>
    <col min="10" max="10" width="9.7109375" style="1" customWidth="1"/>
    <col min="11" max="11" width="2.5703125" style="1" customWidth="1"/>
    <col min="12" max="12" width="19.5703125" style="1" customWidth="1"/>
    <col min="13" max="13" width="2.5703125" style="1" customWidth="1"/>
    <col min="14" max="14" width="9.7109375" style="1" customWidth="1"/>
    <col min="15" max="15" width="2.5703125" style="1" customWidth="1"/>
    <col min="16" max="16" width="48.7109375" style="1" customWidth="1"/>
    <col min="17" max="17" width="2.5703125" style="1" customWidth="1"/>
    <col min="18" max="18" width="17.85546875" style="1" bestFit="1" customWidth="1"/>
    <col min="19" max="19" width="2.5703125" style="1" customWidth="1"/>
    <col min="20" max="20" width="9.7109375" style="1" customWidth="1"/>
    <col min="21" max="21" width="2.28515625" style="1" customWidth="1"/>
    <col min="22" max="22" width="16" style="1" bestFit="1" customWidth="1"/>
    <col min="23" max="23" width="1.42578125" style="1" customWidth="1"/>
    <col min="24" max="24" width="9.7109375" style="1" customWidth="1"/>
    <col min="25" max="25" width="2.5703125" style="1" customWidth="1"/>
    <col min="26" max="26" width="16" style="1" bestFit="1" customWidth="1"/>
    <col min="27" max="27" width="2.5703125" style="1" customWidth="1"/>
    <col min="28" max="28" width="9.7109375" style="1" customWidth="1"/>
    <col min="29" max="29" width="2.5703125" style="1" customWidth="1"/>
    <col min="30" max="16384" width="10.28515625" style="1"/>
  </cols>
  <sheetData>
    <row r="1" spans="1:29" ht="20.100000000000001" customHeight="1" x14ac:dyDescent="0.2"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20.100000000000001" customHeight="1" x14ac:dyDescent="0.2">
      <c r="B2" s="116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20.100000000000001" customHeight="1" x14ac:dyDescent="0.2">
      <c r="B3" s="117" t="s">
        <v>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29" ht="20.100000000000001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20.100000000000001" customHeight="1" thickBot="1" x14ac:dyDescent="0.25">
      <c r="B5" s="17"/>
      <c r="C5" s="17"/>
      <c r="D5" s="118" t="s">
        <v>4</v>
      </c>
      <c r="E5" s="118"/>
      <c r="F5" s="118"/>
      <c r="G5" s="17"/>
      <c r="H5" s="118" t="s">
        <v>5</v>
      </c>
      <c r="I5" s="118"/>
      <c r="J5" s="118"/>
      <c r="K5" s="17"/>
      <c r="L5" s="118" t="s">
        <v>6</v>
      </c>
      <c r="M5" s="118"/>
      <c r="N5" s="118"/>
      <c r="O5" s="17"/>
      <c r="P5" s="17"/>
      <c r="Q5" s="17"/>
      <c r="R5" s="118" t="str">
        <f>D5</f>
        <v>109年3月31日</v>
      </c>
      <c r="S5" s="118"/>
      <c r="T5" s="118"/>
      <c r="U5" s="18"/>
      <c r="V5" s="118" t="str">
        <f>H5</f>
        <v>108年12月31日</v>
      </c>
      <c r="W5" s="118"/>
      <c r="X5" s="118"/>
      <c r="Y5" s="17"/>
      <c r="Z5" s="118" t="str">
        <f>L5</f>
        <v>108年3月31日</v>
      </c>
      <c r="AA5" s="118"/>
      <c r="AB5" s="118"/>
      <c r="AC5" s="19"/>
    </row>
    <row r="6" spans="1:29" ht="20.100000000000001" customHeight="1" thickBot="1" x14ac:dyDescent="0.25">
      <c r="A6" s="9"/>
      <c r="B6" s="20" t="s">
        <v>7</v>
      </c>
      <c r="C6" s="17"/>
      <c r="D6" s="59" t="s">
        <v>8</v>
      </c>
      <c r="E6" s="21"/>
      <c r="F6" s="22" t="s">
        <v>9</v>
      </c>
      <c r="G6" s="17"/>
      <c r="H6" s="59" t="s">
        <v>8</v>
      </c>
      <c r="I6" s="21"/>
      <c r="J6" s="22" t="s">
        <v>9</v>
      </c>
      <c r="K6" s="17"/>
      <c r="L6" s="59" t="s">
        <v>8</v>
      </c>
      <c r="M6" s="21"/>
      <c r="N6" s="22" t="s">
        <v>9</v>
      </c>
      <c r="O6" s="17"/>
      <c r="P6" s="20" t="s">
        <v>10</v>
      </c>
      <c r="Q6" s="17"/>
      <c r="R6" s="59" t="s">
        <v>8</v>
      </c>
      <c r="S6" s="21"/>
      <c r="T6" s="22" t="s">
        <v>9</v>
      </c>
      <c r="U6" s="18"/>
      <c r="V6" s="59" t="s">
        <v>8</v>
      </c>
      <c r="W6" s="21"/>
      <c r="X6" s="22" t="s">
        <v>9</v>
      </c>
      <c r="Y6" s="17"/>
      <c r="Z6" s="59" t="s">
        <v>8</v>
      </c>
      <c r="AA6" s="21"/>
      <c r="AB6" s="22" t="s">
        <v>9</v>
      </c>
      <c r="AC6" s="23"/>
    </row>
    <row r="7" spans="1:29" ht="20.100000000000001" customHeight="1" x14ac:dyDescent="0.2">
      <c r="B7" s="24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4" t="s">
        <v>12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20.100000000000001" customHeight="1" x14ac:dyDescent="0.2">
      <c r="B8" s="26" t="s">
        <v>13</v>
      </c>
      <c r="C8" s="25"/>
      <c r="D8" s="46">
        <v>68717971</v>
      </c>
      <c r="E8" s="25"/>
      <c r="F8" s="27">
        <f>ROUND(D8/$D$44*100,2)</f>
        <v>8.93</v>
      </c>
      <c r="G8" s="25"/>
      <c r="H8" s="46">
        <v>27386187</v>
      </c>
      <c r="I8" s="25"/>
      <c r="J8" s="25">
        <v>3</v>
      </c>
      <c r="K8" s="25"/>
      <c r="L8" s="46">
        <v>32526940</v>
      </c>
      <c r="M8" s="25"/>
      <c r="N8" s="28">
        <v>5</v>
      </c>
      <c r="O8" s="25"/>
      <c r="P8" s="26" t="s">
        <v>14</v>
      </c>
      <c r="Q8" s="25"/>
      <c r="R8" s="46">
        <v>10380244</v>
      </c>
      <c r="S8" s="25"/>
      <c r="T8" s="62">
        <f>ROUND(R8/$R$44*100,2)</f>
        <v>1.35</v>
      </c>
      <c r="U8" s="25"/>
      <c r="V8" s="46">
        <v>10326328</v>
      </c>
      <c r="W8" s="29"/>
      <c r="X8" s="29">
        <v>1</v>
      </c>
      <c r="Y8" s="29"/>
      <c r="Z8" s="46">
        <v>10464663</v>
      </c>
      <c r="AA8" s="25"/>
      <c r="AB8" s="58">
        <v>1</v>
      </c>
      <c r="AC8" s="25"/>
    </row>
    <row r="9" spans="1:29" ht="20.100000000000001" customHeight="1" x14ac:dyDescent="0.2">
      <c r="B9" s="26" t="s">
        <v>15</v>
      </c>
      <c r="C9" s="25"/>
      <c r="D9" s="46">
        <v>46604049</v>
      </c>
      <c r="E9" s="25"/>
      <c r="F9" s="27">
        <f t="shared" ref="F9:F11" si="0">ROUND(D9/$D$44*100,2)</f>
        <v>6.06</v>
      </c>
      <c r="G9" s="25"/>
      <c r="H9" s="46">
        <v>71176237</v>
      </c>
      <c r="I9" s="25"/>
      <c r="J9" s="25">
        <v>9</v>
      </c>
      <c r="K9" s="25"/>
      <c r="L9" s="46">
        <v>39894448</v>
      </c>
      <c r="M9" s="25"/>
      <c r="N9" s="28">
        <v>5</v>
      </c>
      <c r="O9" s="25"/>
      <c r="P9" s="26" t="s">
        <v>16</v>
      </c>
      <c r="Q9" s="25"/>
      <c r="R9" s="46">
        <v>52325112</v>
      </c>
      <c r="S9" s="25"/>
      <c r="T9" s="62">
        <f t="shared" ref="T9:T11" si="1">ROUND(R9/$R$44*100,2)</f>
        <v>6.8</v>
      </c>
      <c r="U9" s="27"/>
      <c r="V9" s="46">
        <v>67719792</v>
      </c>
      <c r="W9" s="25"/>
      <c r="X9" s="28">
        <v>8</v>
      </c>
      <c r="Y9" s="25"/>
      <c r="Z9" s="46">
        <v>23228924</v>
      </c>
      <c r="AA9" s="25"/>
      <c r="AB9" s="58">
        <v>3</v>
      </c>
      <c r="AC9" s="25"/>
    </row>
    <row r="10" spans="1:29" ht="20.100000000000001" customHeight="1" x14ac:dyDescent="0.2">
      <c r="B10" s="26" t="s">
        <v>17</v>
      </c>
      <c r="C10" s="25"/>
      <c r="D10" s="46">
        <v>423400000</v>
      </c>
      <c r="E10" s="25"/>
      <c r="F10" s="27">
        <f t="shared" si="0"/>
        <v>55.04</v>
      </c>
      <c r="G10" s="25"/>
      <c r="H10" s="46">
        <v>455500000</v>
      </c>
      <c r="I10" s="25"/>
      <c r="J10" s="25">
        <v>56</v>
      </c>
      <c r="K10" s="25"/>
      <c r="L10" s="46">
        <v>440500000</v>
      </c>
      <c r="M10" s="25"/>
      <c r="N10" s="28">
        <v>59</v>
      </c>
      <c r="O10" s="25"/>
      <c r="P10" s="26" t="s">
        <v>18</v>
      </c>
      <c r="Q10" s="25"/>
      <c r="R10" s="46">
        <v>0</v>
      </c>
      <c r="S10" s="25"/>
      <c r="T10" s="46">
        <v>0</v>
      </c>
      <c r="U10" s="27"/>
      <c r="V10" s="46">
        <v>0</v>
      </c>
      <c r="W10" s="25"/>
      <c r="X10" s="58">
        <v>0</v>
      </c>
      <c r="Y10" s="25"/>
      <c r="Z10" s="46">
        <v>0</v>
      </c>
      <c r="AA10" s="25"/>
      <c r="AB10" s="58">
        <v>0</v>
      </c>
      <c r="AC10" s="25"/>
    </row>
    <row r="11" spans="1:29" ht="20.100000000000001" customHeight="1" x14ac:dyDescent="0.2">
      <c r="B11" s="26" t="s">
        <v>19</v>
      </c>
      <c r="C11" s="25"/>
      <c r="D11" s="46">
        <v>25370435</v>
      </c>
      <c r="E11" s="25"/>
      <c r="F11" s="27">
        <f t="shared" si="0"/>
        <v>3.3</v>
      </c>
      <c r="G11" s="25"/>
      <c r="H11" s="46">
        <v>27675998</v>
      </c>
      <c r="I11" s="25"/>
      <c r="J11" s="25">
        <v>6</v>
      </c>
      <c r="K11" s="25"/>
      <c r="L11" s="46">
        <v>15469798</v>
      </c>
      <c r="M11" s="25"/>
      <c r="N11" s="28">
        <v>2</v>
      </c>
      <c r="O11" s="25"/>
      <c r="P11" s="26" t="s">
        <v>20</v>
      </c>
      <c r="Q11" s="25"/>
      <c r="R11" s="46">
        <v>9413735</v>
      </c>
      <c r="S11" s="31"/>
      <c r="T11" s="62">
        <f t="shared" si="1"/>
        <v>1.22</v>
      </c>
      <c r="U11" s="27"/>
      <c r="V11" s="46">
        <v>9438655</v>
      </c>
      <c r="W11" s="31"/>
      <c r="X11" s="28">
        <v>1</v>
      </c>
      <c r="Y11" s="31"/>
      <c r="Z11" s="46">
        <v>11384783</v>
      </c>
      <c r="AA11" s="31"/>
      <c r="AB11" s="58">
        <v>2</v>
      </c>
      <c r="AC11" s="25"/>
    </row>
    <row r="12" spans="1:29" ht="20.100000000000001" customHeight="1" x14ac:dyDescent="0.2">
      <c r="B12" s="26" t="s">
        <v>21</v>
      </c>
      <c r="C12" s="25"/>
      <c r="D12" s="46">
        <v>1477948</v>
      </c>
      <c r="E12" s="25"/>
      <c r="F12" s="58">
        <v>0</v>
      </c>
      <c r="G12" s="25"/>
      <c r="H12" s="46">
        <v>24078822</v>
      </c>
      <c r="I12" s="25"/>
      <c r="J12" s="58">
        <v>0</v>
      </c>
      <c r="K12" s="25"/>
      <c r="L12" s="46">
        <v>515500</v>
      </c>
      <c r="M12" s="25"/>
      <c r="N12" s="58">
        <v>0</v>
      </c>
      <c r="O12" s="25"/>
      <c r="P12" s="26"/>
      <c r="Q12" s="25"/>
      <c r="R12" s="63"/>
      <c r="S12" s="31"/>
      <c r="T12" s="27"/>
      <c r="U12" s="27"/>
      <c r="V12" s="47"/>
      <c r="W12" s="31"/>
      <c r="X12" s="28"/>
      <c r="Y12" s="31"/>
      <c r="Z12" s="47"/>
      <c r="AA12" s="31"/>
      <c r="AB12" s="28"/>
      <c r="AC12" s="25"/>
    </row>
    <row r="13" spans="1:29" ht="20.100000000000001" customHeight="1" x14ac:dyDescent="0.2">
      <c r="B13" s="26" t="s">
        <v>22</v>
      </c>
      <c r="C13" s="25"/>
      <c r="D13" s="46">
        <v>127332</v>
      </c>
      <c r="E13" s="25"/>
      <c r="F13" s="58">
        <v>0</v>
      </c>
      <c r="G13" s="25"/>
      <c r="H13" s="46">
        <v>149598</v>
      </c>
      <c r="I13" s="25"/>
      <c r="J13" s="58">
        <v>0</v>
      </c>
      <c r="K13" s="25"/>
      <c r="L13" s="46">
        <v>148710</v>
      </c>
      <c r="M13" s="25"/>
      <c r="N13" s="58">
        <v>0</v>
      </c>
      <c r="O13" s="25"/>
      <c r="P13" s="24" t="s">
        <v>23</v>
      </c>
      <c r="Q13" s="25"/>
      <c r="R13" s="54">
        <f>SUM(R8:R12)</f>
        <v>72119091</v>
      </c>
      <c r="S13" s="32"/>
      <c r="T13" s="54">
        <f>SUM(T8:T12)</f>
        <v>9.370000000000001</v>
      </c>
      <c r="U13" s="33"/>
      <c r="V13" s="54">
        <f>SUM(V8:V12)</f>
        <v>87484775</v>
      </c>
      <c r="W13" s="32"/>
      <c r="X13" s="54">
        <f>SUM(X8:X12)</f>
        <v>10</v>
      </c>
      <c r="Y13" s="32"/>
      <c r="Z13" s="54">
        <f>SUM(Z8:Z12)</f>
        <v>45078370</v>
      </c>
      <c r="AA13" s="25"/>
      <c r="AB13" s="54">
        <f>SUM(AB8:AB12)</f>
        <v>6</v>
      </c>
      <c r="AC13" s="25"/>
    </row>
    <row r="14" spans="1:29" ht="20.100000000000001" customHeight="1" x14ac:dyDescent="0.2">
      <c r="B14" s="26" t="s">
        <v>24</v>
      </c>
      <c r="C14" s="25"/>
      <c r="D14" s="46">
        <v>26335123</v>
      </c>
      <c r="E14" s="31"/>
      <c r="F14" s="27">
        <f>ROUND(D14/$D$44*100,2)+0.5</f>
        <v>3.92</v>
      </c>
      <c r="G14" s="25"/>
      <c r="H14" s="46">
        <v>29610267</v>
      </c>
      <c r="I14" s="25"/>
      <c r="J14" s="31">
        <v>4</v>
      </c>
      <c r="K14" s="25"/>
      <c r="L14" s="46">
        <v>32234053</v>
      </c>
      <c r="M14" s="31"/>
      <c r="N14" s="28">
        <v>5</v>
      </c>
      <c r="O14" s="25"/>
      <c r="P14" s="16"/>
      <c r="Q14" s="16"/>
      <c r="R14" s="49"/>
      <c r="S14" s="16"/>
      <c r="T14" s="64"/>
      <c r="U14" s="34"/>
      <c r="V14" s="49"/>
      <c r="W14" s="16"/>
      <c r="X14" s="35"/>
      <c r="Y14" s="16"/>
      <c r="Z14" s="49"/>
      <c r="AA14" s="16"/>
      <c r="AB14" s="35"/>
      <c r="AC14" s="25"/>
    </row>
    <row r="15" spans="1:29" ht="20.100000000000001" customHeight="1" x14ac:dyDescent="0.2">
      <c r="B15" s="16"/>
      <c r="C15" s="16"/>
      <c r="D15" s="49"/>
      <c r="E15" s="16"/>
      <c r="F15" s="35"/>
      <c r="G15" s="16"/>
      <c r="H15" s="49"/>
      <c r="I15" s="16"/>
      <c r="J15" s="35"/>
      <c r="K15" s="16"/>
      <c r="L15" s="49"/>
      <c r="M15" s="16"/>
      <c r="N15" s="16"/>
      <c r="O15" s="25"/>
      <c r="P15" s="24" t="s">
        <v>25</v>
      </c>
      <c r="Q15" s="25"/>
      <c r="R15" s="48"/>
      <c r="S15" s="25"/>
      <c r="T15" s="30"/>
      <c r="U15" s="29"/>
      <c r="V15" s="48"/>
      <c r="W15" s="25"/>
      <c r="X15" s="31"/>
      <c r="Y15" s="25"/>
      <c r="Z15" s="48"/>
      <c r="AA15" s="25"/>
      <c r="AB15" s="31"/>
      <c r="AC15" s="25"/>
    </row>
    <row r="16" spans="1:29" ht="20.100000000000001" customHeight="1" x14ac:dyDescent="0.2">
      <c r="B16" s="16"/>
      <c r="C16" s="16"/>
      <c r="D16" s="49"/>
      <c r="E16" s="16"/>
      <c r="F16" s="35"/>
      <c r="G16" s="16"/>
      <c r="H16" s="49"/>
      <c r="I16" s="16"/>
      <c r="J16" s="35"/>
      <c r="K16" s="16"/>
      <c r="L16" s="49"/>
      <c r="M16" s="16"/>
      <c r="N16" s="35"/>
      <c r="O16" s="25"/>
      <c r="P16" s="26" t="s">
        <v>26</v>
      </c>
      <c r="Q16" s="25"/>
      <c r="R16" s="46">
        <v>35389234</v>
      </c>
      <c r="S16" s="25"/>
      <c r="T16" s="62">
        <f>ROUND(R16/$R$44*100,2)</f>
        <v>4.5999999999999996</v>
      </c>
      <c r="U16" s="29"/>
      <c r="V16" s="46">
        <v>38004601</v>
      </c>
      <c r="W16" s="29"/>
      <c r="X16" s="30">
        <v>5</v>
      </c>
      <c r="Y16" s="29"/>
      <c r="Z16" s="46">
        <v>44623857</v>
      </c>
      <c r="AA16" s="25"/>
      <c r="AB16" s="58">
        <v>6</v>
      </c>
      <c r="AC16" s="25"/>
    </row>
    <row r="17" spans="1:29" ht="20.100000000000001" customHeight="1" x14ac:dyDescent="0.2">
      <c r="B17" s="16"/>
      <c r="C17" s="16"/>
      <c r="D17" s="49"/>
      <c r="E17" s="16"/>
      <c r="F17" s="35"/>
      <c r="G17" s="16"/>
      <c r="H17" s="49"/>
      <c r="I17" s="16"/>
      <c r="J17" s="35"/>
      <c r="K17" s="16"/>
      <c r="L17" s="49"/>
      <c r="M17" s="16"/>
      <c r="N17" s="35"/>
      <c r="O17" s="16"/>
      <c r="P17" s="26" t="s">
        <v>27</v>
      </c>
      <c r="Q17" s="25"/>
      <c r="R17" s="46">
        <v>13304446</v>
      </c>
      <c r="S17" s="31"/>
      <c r="T17" s="62">
        <f t="shared" ref="T17:T18" si="2">ROUND(R17/$R$44*100,2)</f>
        <v>1.73</v>
      </c>
      <c r="U17" s="27"/>
      <c r="V17" s="46">
        <v>13279032</v>
      </c>
      <c r="W17" s="31"/>
      <c r="X17" s="27">
        <v>2</v>
      </c>
      <c r="Y17" s="31"/>
      <c r="Z17" s="46">
        <v>12465472</v>
      </c>
      <c r="AA17" s="31"/>
      <c r="AB17" s="58">
        <v>2</v>
      </c>
      <c r="AC17" s="25"/>
    </row>
    <row r="18" spans="1:29" ht="20.100000000000001" customHeight="1" x14ac:dyDescent="0.2">
      <c r="B18" s="16"/>
      <c r="C18" s="16"/>
      <c r="D18" s="49"/>
      <c r="E18" s="16"/>
      <c r="F18" s="35"/>
      <c r="G18" s="16"/>
      <c r="H18" s="49"/>
      <c r="I18" s="16"/>
      <c r="J18" s="35"/>
      <c r="K18" s="16"/>
      <c r="L18" s="49"/>
      <c r="M18" s="16"/>
      <c r="N18" s="35"/>
      <c r="O18" s="16"/>
      <c r="P18" s="26" t="s">
        <v>28</v>
      </c>
      <c r="Q18" s="16"/>
      <c r="R18" s="46">
        <v>6866359</v>
      </c>
      <c r="S18" s="25"/>
      <c r="T18" s="62">
        <f t="shared" si="2"/>
        <v>0.89</v>
      </c>
      <c r="U18" s="27"/>
      <c r="V18" s="46">
        <v>9114517</v>
      </c>
      <c r="W18" s="25"/>
      <c r="X18" s="27">
        <v>1</v>
      </c>
      <c r="Y18" s="25"/>
      <c r="Z18" s="46">
        <v>13847305</v>
      </c>
      <c r="AA18" s="25"/>
      <c r="AB18" s="58">
        <v>2</v>
      </c>
      <c r="AC18" s="25"/>
    </row>
    <row r="19" spans="1:29" ht="20.100000000000001" customHeight="1" x14ac:dyDescent="0.2">
      <c r="B19" s="16"/>
      <c r="C19" s="25"/>
      <c r="D19" s="48"/>
      <c r="E19" s="25"/>
      <c r="F19" s="31"/>
      <c r="G19" s="25"/>
      <c r="H19" s="48"/>
      <c r="I19" s="25"/>
      <c r="J19" s="31"/>
      <c r="K19" s="25"/>
      <c r="L19" s="48"/>
      <c r="M19" s="25"/>
      <c r="N19" s="31"/>
      <c r="O19" s="25"/>
      <c r="P19" s="26"/>
      <c r="Q19" s="16"/>
      <c r="R19" s="47"/>
      <c r="S19" s="25"/>
      <c r="T19" s="27"/>
      <c r="U19" s="27"/>
      <c r="V19" s="50"/>
      <c r="W19" s="25"/>
      <c r="X19" s="27"/>
      <c r="Y19" s="25"/>
      <c r="Z19" s="50"/>
      <c r="AA19" s="25"/>
      <c r="AB19" s="27"/>
      <c r="AC19" s="25"/>
    </row>
    <row r="20" spans="1:29" ht="20.100000000000001" customHeight="1" x14ac:dyDescent="0.2">
      <c r="B20" s="24" t="s">
        <v>29</v>
      </c>
      <c r="C20" s="32"/>
      <c r="D20" s="54">
        <f>SUM(D8:D19)</f>
        <v>592032858</v>
      </c>
      <c r="E20" s="36"/>
      <c r="F20" s="54">
        <f>SUM(F8:F19)</f>
        <v>77.25</v>
      </c>
      <c r="G20" s="32"/>
      <c r="H20" s="54">
        <f>SUM(H8:H19)</f>
        <v>635577109</v>
      </c>
      <c r="I20" s="36"/>
      <c r="J20" s="54">
        <f>SUM(J8:J19)</f>
        <v>78</v>
      </c>
      <c r="K20" s="32"/>
      <c r="L20" s="54">
        <f>SUM(L8:L19)</f>
        <v>561289449</v>
      </c>
      <c r="M20" s="36"/>
      <c r="N20" s="54">
        <f>SUM(N8:N19)</f>
        <v>76</v>
      </c>
      <c r="O20" s="25"/>
      <c r="P20" s="24" t="s">
        <v>30</v>
      </c>
      <c r="Q20" s="25"/>
      <c r="R20" s="54">
        <f>SUM(R16:R19)</f>
        <v>55560039</v>
      </c>
      <c r="S20" s="32"/>
      <c r="T20" s="54">
        <f>SUM(T16:T19)+1</f>
        <v>8.2199999999999989</v>
      </c>
      <c r="U20" s="33"/>
      <c r="V20" s="54">
        <f>SUM(V16:V19)</f>
        <v>60398150</v>
      </c>
      <c r="W20" s="32"/>
      <c r="X20" s="54">
        <f>SUM(X16:X19)</f>
        <v>8</v>
      </c>
      <c r="Y20" s="32"/>
      <c r="Z20" s="54">
        <f>SUM(Z16:Z19)</f>
        <v>70936634</v>
      </c>
      <c r="AA20" s="32"/>
      <c r="AB20" s="54">
        <f>SUM(AB16:AB19)</f>
        <v>10</v>
      </c>
      <c r="AC20" s="25"/>
    </row>
    <row r="21" spans="1:29" ht="20.100000000000001" customHeight="1" x14ac:dyDescent="0.2">
      <c r="B21" s="16"/>
      <c r="C21" s="16"/>
      <c r="D21" s="49"/>
      <c r="E21" s="16"/>
      <c r="F21" s="35"/>
      <c r="G21" s="16"/>
      <c r="H21" s="49"/>
      <c r="I21" s="16"/>
      <c r="J21" s="35"/>
      <c r="K21" s="16"/>
      <c r="L21" s="49"/>
      <c r="M21" s="16"/>
      <c r="N21" s="35"/>
      <c r="O21" s="16"/>
      <c r="P21" s="26"/>
      <c r="Q21" s="25"/>
      <c r="R21" s="53"/>
      <c r="S21" s="32"/>
      <c r="T21" s="33"/>
      <c r="U21" s="37"/>
      <c r="V21" s="53"/>
      <c r="W21" s="32"/>
      <c r="X21" s="36"/>
      <c r="Y21" s="32"/>
      <c r="Z21" s="53"/>
      <c r="AA21" s="32"/>
      <c r="AB21" s="36"/>
      <c r="AC21" s="25"/>
    </row>
    <row r="22" spans="1:29" ht="20.100000000000001" customHeight="1" x14ac:dyDescent="0.2">
      <c r="A22" s="1"/>
      <c r="B22" s="16"/>
      <c r="C22" s="16"/>
      <c r="D22" s="49"/>
      <c r="E22" s="16"/>
      <c r="F22" s="16"/>
      <c r="G22" s="16"/>
      <c r="H22" s="49"/>
      <c r="I22" s="16"/>
      <c r="J22" s="16"/>
      <c r="K22" s="16"/>
      <c r="L22" s="49"/>
      <c r="M22" s="16"/>
      <c r="N22" s="16"/>
      <c r="O22" s="16"/>
      <c r="P22" s="24" t="s">
        <v>31</v>
      </c>
      <c r="Q22" s="25"/>
      <c r="R22" s="56">
        <f>SUM(R13,R20)</f>
        <v>127679130</v>
      </c>
      <c r="S22" s="32"/>
      <c r="T22" s="56">
        <f>SUM(T13,T20)-1</f>
        <v>16.59</v>
      </c>
      <c r="U22" s="33"/>
      <c r="V22" s="56">
        <f>SUM(V13,V20)</f>
        <v>147882925</v>
      </c>
      <c r="W22" s="32"/>
      <c r="X22" s="56">
        <f>SUM(X13,X20)</f>
        <v>18</v>
      </c>
      <c r="Y22" s="32"/>
      <c r="Z22" s="56">
        <f>SUM(Z13,Z20)</f>
        <v>116015004</v>
      </c>
      <c r="AA22" s="32"/>
      <c r="AB22" s="56">
        <f>SUM(AB13,AB20)</f>
        <v>16</v>
      </c>
      <c r="AC22" s="25"/>
    </row>
    <row r="23" spans="1:29" ht="20.100000000000001" customHeight="1" x14ac:dyDescent="0.2">
      <c r="A23" s="1"/>
      <c r="B23" s="16"/>
      <c r="C23" s="16"/>
      <c r="D23" s="49"/>
      <c r="E23" s="16"/>
      <c r="F23" s="16"/>
      <c r="G23" s="16"/>
      <c r="H23" s="49"/>
      <c r="I23" s="16"/>
      <c r="J23" s="16"/>
      <c r="K23" s="16"/>
      <c r="L23" s="49"/>
      <c r="M23" s="16"/>
      <c r="N23" s="16"/>
      <c r="O23" s="16"/>
      <c r="P23" s="26"/>
      <c r="Q23" s="25"/>
      <c r="R23" s="48"/>
      <c r="S23" s="25"/>
      <c r="T23" s="30"/>
      <c r="U23" s="29"/>
      <c r="V23" s="48"/>
      <c r="W23" s="25"/>
      <c r="X23" s="31"/>
      <c r="Y23" s="25"/>
      <c r="Z23" s="48"/>
      <c r="AA23" s="25"/>
      <c r="AB23" s="31"/>
      <c r="AC23" s="25"/>
    </row>
    <row r="24" spans="1:29" ht="20.100000000000001" customHeight="1" x14ac:dyDescent="0.2">
      <c r="B24" s="24" t="s">
        <v>32</v>
      </c>
      <c r="C24" s="16"/>
      <c r="D24" s="49"/>
      <c r="E24" s="16"/>
      <c r="F24" s="35"/>
      <c r="G24" s="16"/>
      <c r="H24" s="49"/>
      <c r="I24" s="16"/>
      <c r="J24" s="35"/>
      <c r="K24" s="16"/>
      <c r="L24" s="49"/>
      <c r="M24" s="16"/>
      <c r="N24" s="35"/>
      <c r="O24" s="16"/>
      <c r="P24" s="24" t="s">
        <v>33</v>
      </c>
      <c r="Q24" s="25"/>
      <c r="R24" s="48"/>
      <c r="S24" s="25"/>
      <c r="T24" s="30"/>
      <c r="U24" s="29"/>
      <c r="V24" s="48"/>
      <c r="W24" s="25"/>
      <c r="X24" s="31"/>
      <c r="Y24" s="25"/>
      <c r="Z24" s="48"/>
      <c r="AA24" s="25"/>
      <c r="AB24" s="31"/>
      <c r="AC24" s="25"/>
    </row>
    <row r="25" spans="1:29" ht="39.950000000000003" customHeight="1" x14ac:dyDescent="0.2">
      <c r="B25" s="26" t="s">
        <v>51</v>
      </c>
      <c r="C25" s="16"/>
      <c r="D25" s="46">
        <v>2778980</v>
      </c>
      <c r="E25" s="16"/>
      <c r="F25" s="58">
        <v>0</v>
      </c>
      <c r="G25" s="16"/>
      <c r="H25" s="46">
        <v>2731341</v>
      </c>
      <c r="I25" s="16"/>
      <c r="J25" s="58">
        <v>0</v>
      </c>
      <c r="K25" s="16"/>
      <c r="L25" s="46">
        <v>2786920</v>
      </c>
      <c r="M25" s="16"/>
      <c r="N25" s="58">
        <v>0</v>
      </c>
      <c r="O25" s="16"/>
      <c r="P25" s="26"/>
      <c r="Q25" s="25"/>
      <c r="R25" s="48"/>
      <c r="S25" s="25"/>
      <c r="T25" s="30"/>
      <c r="U25" s="29"/>
      <c r="V25" s="48"/>
      <c r="W25" s="25"/>
      <c r="X25" s="31"/>
      <c r="Y25" s="25"/>
      <c r="Z25" s="48"/>
      <c r="AA25" s="25"/>
      <c r="AB25" s="31"/>
      <c r="AC25" s="25"/>
    </row>
    <row r="26" spans="1:29" ht="20.100000000000001" customHeight="1" x14ac:dyDescent="0.2">
      <c r="B26" s="26"/>
      <c r="C26" s="16"/>
      <c r="D26" s="46"/>
      <c r="E26" s="16"/>
      <c r="F26" s="35"/>
      <c r="G26" s="16"/>
      <c r="H26" s="46"/>
      <c r="I26" s="16"/>
      <c r="J26" s="35"/>
      <c r="K26" s="16"/>
      <c r="L26" s="46"/>
      <c r="M26" s="16"/>
      <c r="N26" s="58"/>
      <c r="O26" s="31"/>
      <c r="P26" s="26" t="s">
        <v>34</v>
      </c>
      <c r="Q26" s="25"/>
      <c r="R26" s="46">
        <v>400000000</v>
      </c>
      <c r="S26" s="25"/>
      <c r="T26" s="25">
        <f>ROUND(R26/$R$44*100,2)</f>
        <v>52</v>
      </c>
      <c r="U26" s="27"/>
      <c r="V26" s="46">
        <v>400000000</v>
      </c>
      <c r="W26" s="25"/>
      <c r="X26" s="28">
        <v>49</v>
      </c>
      <c r="Y26" s="25"/>
      <c r="Z26" s="46">
        <v>400000000</v>
      </c>
      <c r="AA26" s="25"/>
      <c r="AB26" s="58">
        <v>54</v>
      </c>
      <c r="AC26" s="25"/>
    </row>
    <row r="27" spans="1:29" ht="20.100000000000001" customHeight="1" x14ac:dyDescent="0.2">
      <c r="B27" s="26" t="s">
        <v>35</v>
      </c>
      <c r="C27" s="25"/>
      <c r="D27" s="46">
        <v>3608320</v>
      </c>
      <c r="E27" s="25"/>
      <c r="F27" s="58">
        <v>0</v>
      </c>
      <c r="G27" s="31"/>
      <c r="H27" s="46">
        <v>1677829</v>
      </c>
      <c r="I27" s="31"/>
      <c r="J27" s="58">
        <v>0</v>
      </c>
      <c r="K27" s="31"/>
      <c r="L27" s="46">
        <v>2507212</v>
      </c>
      <c r="M27" s="16"/>
      <c r="N27" s="58">
        <v>0</v>
      </c>
      <c r="O27" s="35"/>
      <c r="P27" s="26"/>
      <c r="Q27" s="25"/>
      <c r="R27" s="46"/>
      <c r="S27" s="25"/>
      <c r="T27" s="27"/>
      <c r="U27" s="27"/>
      <c r="V27" s="46"/>
      <c r="W27" s="25"/>
      <c r="X27" s="28"/>
      <c r="Y27" s="25"/>
      <c r="Z27" s="46"/>
      <c r="AA27" s="25"/>
      <c r="AB27" s="58"/>
      <c r="AC27" s="25"/>
    </row>
    <row r="28" spans="1:29" ht="20.100000000000001" customHeight="1" x14ac:dyDescent="0.2">
      <c r="B28" s="16"/>
      <c r="C28" s="16"/>
      <c r="D28" s="46"/>
      <c r="E28" s="16"/>
      <c r="F28" s="35"/>
      <c r="G28" s="16"/>
      <c r="H28" s="46"/>
      <c r="I28" s="16"/>
      <c r="J28" s="35"/>
      <c r="K28" s="16"/>
      <c r="L28" s="46"/>
      <c r="M28" s="31"/>
      <c r="N28" s="58"/>
      <c r="O28" s="31"/>
      <c r="P28" s="26" t="s">
        <v>36</v>
      </c>
      <c r="Q28" s="25"/>
      <c r="R28" s="46">
        <v>123315995</v>
      </c>
      <c r="S28" s="25"/>
      <c r="T28" s="62">
        <f>ROUND(R28/$R$44*100,2)</f>
        <v>16.03</v>
      </c>
      <c r="U28" s="29"/>
      <c r="V28" s="46">
        <v>123315995</v>
      </c>
      <c r="W28" s="25"/>
      <c r="X28" s="28">
        <v>15</v>
      </c>
      <c r="Y28" s="25"/>
      <c r="Z28" s="46">
        <v>123082504</v>
      </c>
      <c r="AA28" s="25"/>
      <c r="AB28" s="58">
        <v>16</v>
      </c>
      <c r="AC28" s="25"/>
    </row>
    <row r="29" spans="1:29" ht="20.100000000000001" customHeight="1" x14ac:dyDescent="0.2">
      <c r="B29" s="16" t="s">
        <v>37</v>
      </c>
      <c r="C29" s="16"/>
      <c r="D29" s="46">
        <v>45193036</v>
      </c>
      <c r="E29" s="16"/>
      <c r="F29" s="27">
        <f>ROUND(D29/$D$44*100,2)</f>
        <v>5.87</v>
      </c>
      <c r="G29" s="16"/>
      <c r="H29" s="46">
        <v>47844664</v>
      </c>
      <c r="I29" s="16"/>
      <c r="J29" s="35">
        <v>6</v>
      </c>
      <c r="K29" s="16"/>
      <c r="L29" s="46">
        <v>54948927</v>
      </c>
      <c r="M29" s="31"/>
      <c r="N29" s="58">
        <v>8</v>
      </c>
      <c r="O29" s="31"/>
      <c r="P29" s="26"/>
      <c r="Q29" s="25"/>
      <c r="R29" s="46"/>
      <c r="S29" s="25"/>
      <c r="T29" s="27"/>
      <c r="U29" s="27"/>
      <c r="V29" s="46"/>
      <c r="W29" s="16"/>
      <c r="X29" s="16"/>
      <c r="Y29" s="16"/>
      <c r="Z29" s="46"/>
      <c r="AA29" s="16"/>
      <c r="AB29" s="58"/>
      <c r="AC29" s="16"/>
    </row>
    <row r="30" spans="1:29" ht="20.100000000000001" customHeight="1" x14ac:dyDescent="0.2">
      <c r="B30" s="26"/>
      <c r="C30" s="16"/>
      <c r="D30" s="46"/>
      <c r="E30" s="16"/>
      <c r="F30" s="35"/>
      <c r="G30" s="35"/>
      <c r="H30" s="46"/>
      <c r="I30" s="35"/>
      <c r="J30" s="35"/>
      <c r="K30" s="35"/>
      <c r="L30" s="46"/>
      <c r="M30" s="35"/>
      <c r="N30" s="58"/>
      <c r="O30" s="31"/>
      <c r="P30" s="16"/>
      <c r="Q30" s="16"/>
      <c r="R30" s="46"/>
      <c r="S30" s="16"/>
      <c r="T30" s="35"/>
      <c r="U30" s="16"/>
      <c r="V30" s="46"/>
      <c r="W30" s="16"/>
      <c r="X30" s="35"/>
      <c r="Y30" s="16"/>
      <c r="Z30" s="46"/>
      <c r="AA30" s="16"/>
      <c r="AB30" s="58"/>
      <c r="AC30" s="16"/>
    </row>
    <row r="31" spans="1:29" ht="20.100000000000001" customHeight="1" x14ac:dyDescent="0.2">
      <c r="B31" s="26" t="s">
        <v>38</v>
      </c>
      <c r="C31" s="25"/>
      <c r="D31" s="46">
        <v>12825528</v>
      </c>
      <c r="E31" s="25"/>
      <c r="F31" s="27">
        <f>ROUND(D31/$D$44*100,2)</f>
        <v>1.67</v>
      </c>
      <c r="G31" s="31"/>
      <c r="H31" s="46">
        <v>12696956</v>
      </c>
      <c r="I31" s="31"/>
      <c r="J31" s="31">
        <v>2</v>
      </c>
      <c r="K31" s="31"/>
      <c r="L31" s="46">
        <v>6552096</v>
      </c>
      <c r="M31" s="31"/>
      <c r="N31" s="58">
        <v>1</v>
      </c>
      <c r="O31" s="16"/>
      <c r="P31" s="26" t="s">
        <v>39</v>
      </c>
      <c r="Q31" s="25"/>
      <c r="R31" s="46"/>
      <c r="S31" s="25"/>
      <c r="T31" s="30"/>
      <c r="U31" s="29"/>
      <c r="V31" s="46"/>
      <c r="W31" s="25"/>
      <c r="X31" s="31"/>
      <c r="Y31" s="25"/>
      <c r="Z31" s="46"/>
      <c r="AA31" s="25"/>
      <c r="AB31" s="58"/>
      <c r="AC31" s="25"/>
    </row>
    <row r="32" spans="1:29" ht="20.100000000000001" customHeight="1" x14ac:dyDescent="0.2">
      <c r="B32" s="26"/>
      <c r="C32" s="25"/>
      <c r="D32" s="46"/>
      <c r="E32" s="25"/>
      <c r="F32" s="28"/>
      <c r="G32" s="31"/>
      <c r="H32" s="46"/>
      <c r="I32" s="31"/>
      <c r="J32" s="31"/>
      <c r="K32" s="31"/>
      <c r="L32" s="46"/>
      <c r="M32" s="31"/>
      <c r="N32" s="58"/>
      <c r="O32" s="25"/>
      <c r="P32" s="26" t="s">
        <v>40</v>
      </c>
      <c r="Q32" s="25"/>
      <c r="R32" s="46">
        <v>47447977</v>
      </c>
      <c r="S32" s="25"/>
      <c r="T32" s="62">
        <f t="shared" ref="T32:T34" si="3">ROUND(R32/$R$44*100,2)</f>
        <v>6.17</v>
      </c>
      <c r="U32" s="27"/>
      <c r="V32" s="46">
        <v>43049800</v>
      </c>
      <c r="W32" s="25"/>
      <c r="X32" s="28">
        <v>5</v>
      </c>
      <c r="Y32" s="25"/>
      <c r="Z32" s="46">
        <v>43049800</v>
      </c>
      <c r="AA32" s="25"/>
      <c r="AB32" s="58">
        <v>6</v>
      </c>
      <c r="AC32" s="25"/>
    </row>
    <row r="33" spans="2:29" ht="20.100000000000001" customHeight="1" x14ac:dyDescent="0.2">
      <c r="B33" s="16" t="s">
        <v>41</v>
      </c>
      <c r="C33" s="16"/>
      <c r="D33" s="46">
        <v>104729621</v>
      </c>
      <c r="E33" s="16"/>
      <c r="F33" s="27">
        <f>ROUND(D33/$D$44*100,2)</f>
        <v>13.61</v>
      </c>
      <c r="G33" s="16"/>
      <c r="H33" s="46">
        <v>104723621</v>
      </c>
      <c r="I33" s="16"/>
      <c r="J33" s="35">
        <v>13</v>
      </c>
      <c r="K33" s="16"/>
      <c r="L33" s="46">
        <v>104723621</v>
      </c>
      <c r="M33" s="16"/>
      <c r="N33" s="58">
        <v>14</v>
      </c>
      <c r="O33" s="25"/>
      <c r="P33" s="26" t="s">
        <v>42</v>
      </c>
      <c r="Q33" s="16"/>
      <c r="R33" s="46">
        <v>61818619</v>
      </c>
      <c r="S33" s="16"/>
      <c r="T33" s="62">
        <f t="shared" si="3"/>
        <v>8.0399999999999991</v>
      </c>
      <c r="U33" s="27"/>
      <c r="V33" s="46">
        <v>52969332</v>
      </c>
      <c r="W33" s="16"/>
      <c r="X33" s="28">
        <v>7</v>
      </c>
      <c r="Y33" s="16"/>
      <c r="Z33" s="46">
        <v>52969332</v>
      </c>
      <c r="AA33" s="16"/>
      <c r="AB33" s="58">
        <v>7</v>
      </c>
      <c r="AC33" s="16"/>
    </row>
    <row r="34" spans="2:29" ht="20.100000000000001" customHeight="1" x14ac:dyDescent="0.2">
      <c r="B34" s="16"/>
      <c r="C34" s="16"/>
      <c r="D34" s="46"/>
      <c r="E34" s="16"/>
      <c r="F34" s="35"/>
      <c r="G34" s="16"/>
      <c r="H34" s="46"/>
      <c r="I34" s="16"/>
      <c r="J34" s="35"/>
      <c r="K34" s="16"/>
      <c r="L34" s="46"/>
      <c r="M34" s="16"/>
      <c r="N34" s="58"/>
      <c r="O34" s="25"/>
      <c r="P34" s="26" t="s">
        <v>43</v>
      </c>
      <c r="Q34" s="25"/>
      <c r="R34" s="46">
        <v>9488807</v>
      </c>
      <c r="S34" s="25"/>
      <c r="T34" s="62">
        <f t="shared" si="3"/>
        <v>1.23</v>
      </c>
      <c r="U34" s="27"/>
      <c r="V34" s="46">
        <v>45535175</v>
      </c>
      <c r="W34" s="25"/>
      <c r="X34" s="28">
        <v>6</v>
      </c>
      <c r="Y34" s="25"/>
      <c r="Z34" s="46">
        <v>8447748</v>
      </c>
      <c r="AA34" s="25"/>
      <c r="AB34" s="58">
        <v>1</v>
      </c>
      <c r="AC34" s="25"/>
    </row>
    <row r="35" spans="2:29" ht="20.100000000000001" customHeight="1" x14ac:dyDescent="0.2">
      <c r="B35" s="26" t="s">
        <v>44</v>
      </c>
      <c r="C35" s="25"/>
      <c r="D35" s="46">
        <v>5311000</v>
      </c>
      <c r="E35" s="25"/>
      <c r="F35" s="27">
        <f>ROUND(D35/$D$44*100,2)</f>
        <v>0.69</v>
      </c>
      <c r="G35" s="31"/>
      <c r="H35" s="46">
        <v>4206000</v>
      </c>
      <c r="I35" s="31"/>
      <c r="J35" s="31">
        <v>1</v>
      </c>
      <c r="K35" s="31"/>
      <c r="L35" s="46">
        <v>7776000</v>
      </c>
      <c r="M35" s="31"/>
      <c r="N35" s="58">
        <v>1</v>
      </c>
      <c r="O35" s="25"/>
      <c r="P35" s="16"/>
      <c r="Q35" s="16"/>
      <c r="R35" s="49"/>
      <c r="S35" s="16"/>
      <c r="T35" s="35"/>
      <c r="U35" s="16"/>
      <c r="V35" s="49"/>
      <c r="W35" s="16"/>
      <c r="X35" s="35"/>
      <c r="Y35" s="16"/>
      <c r="Z35" s="49"/>
      <c r="AA35" s="16"/>
      <c r="AB35" s="58"/>
      <c r="AC35" s="16"/>
    </row>
    <row r="36" spans="2:29" ht="20.100000000000001" customHeight="1" x14ac:dyDescent="0.2">
      <c r="B36" s="26"/>
      <c r="C36" s="25"/>
      <c r="D36" s="46"/>
      <c r="E36" s="16"/>
      <c r="F36" s="35"/>
      <c r="G36" s="25"/>
      <c r="H36" s="46"/>
      <c r="I36" s="25"/>
      <c r="J36" s="31"/>
      <c r="K36" s="25"/>
      <c r="L36" s="46"/>
      <c r="M36" s="16"/>
      <c r="N36" s="58"/>
      <c r="O36" s="25"/>
      <c r="P36" s="16"/>
      <c r="Q36" s="16"/>
      <c r="R36" s="49"/>
      <c r="S36" s="16"/>
      <c r="T36" s="35"/>
      <c r="U36" s="16"/>
      <c r="V36" s="49"/>
      <c r="W36" s="16"/>
      <c r="X36" s="35"/>
      <c r="Y36" s="16"/>
      <c r="Z36" s="49"/>
      <c r="AA36" s="16"/>
      <c r="AB36" s="58"/>
      <c r="AC36" s="16"/>
    </row>
    <row r="37" spans="2:29" ht="20.100000000000001" customHeight="1" x14ac:dyDescent="0.2">
      <c r="B37" s="26" t="s">
        <v>45</v>
      </c>
      <c r="C37" s="25"/>
      <c r="D37" s="46">
        <v>2776176</v>
      </c>
      <c r="E37" s="16"/>
      <c r="F37" s="58">
        <v>0</v>
      </c>
      <c r="G37" s="25"/>
      <c r="H37" s="46">
        <v>2753059</v>
      </c>
      <c r="I37" s="25"/>
      <c r="J37" s="58">
        <v>0</v>
      </c>
      <c r="K37" s="25"/>
      <c r="L37" s="46">
        <v>2493094</v>
      </c>
      <c r="M37" s="16"/>
      <c r="N37" s="58">
        <v>0</v>
      </c>
      <c r="O37" s="25"/>
      <c r="P37" s="16"/>
      <c r="Q37" s="16"/>
      <c r="R37" s="49"/>
      <c r="S37" s="16"/>
      <c r="T37" s="35"/>
      <c r="U37" s="16"/>
      <c r="V37" s="49"/>
      <c r="W37" s="16"/>
      <c r="X37" s="35"/>
      <c r="Y37" s="16"/>
      <c r="Z37" s="49"/>
      <c r="AA37" s="16"/>
      <c r="AB37" s="58"/>
      <c r="AC37" s="16"/>
    </row>
    <row r="38" spans="2:29" ht="20.100000000000001" customHeight="1" x14ac:dyDescent="0.2">
      <c r="B38" s="26"/>
      <c r="C38" s="25"/>
      <c r="D38" s="49"/>
      <c r="E38" s="16"/>
      <c r="F38" s="35"/>
      <c r="G38" s="25"/>
      <c r="H38" s="49"/>
      <c r="I38" s="25"/>
      <c r="J38" s="31"/>
      <c r="K38" s="25"/>
      <c r="L38" s="49"/>
      <c r="M38" s="16"/>
      <c r="N38" s="35"/>
      <c r="O38" s="25"/>
      <c r="P38" s="16"/>
      <c r="Q38" s="16"/>
      <c r="R38" s="49"/>
      <c r="S38" s="16"/>
      <c r="T38" s="35"/>
      <c r="U38" s="16"/>
      <c r="V38" s="49"/>
      <c r="W38" s="16"/>
      <c r="X38" s="35"/>
      <c r="Y38" s="16"/>
      <c r="Z38" s="49"/>
      <c r="AA38" s="16"/>
      <c r="AB38" s="58"/>
      <c r="AC38" s="16"/>
    </row>
    <row r="39" spans="2:29" ht="20.100000000000001" customHeight="1" x14ac:dyDescent="0.2">
      <c r="B39" s="26"/>
      <c r="C39" s="25"/>
      <c r="D39" s="49"/>
      <c r="E39" s="16"/>
      <c r="F39" s="35"/>
      <c r="G39" s="25"/>
      <c r="H39" s="49"/>
      <c r="I39" s="25"/>
      <c r="J39" s="31"/>
      <c r="K39" s="25"/>
      <c r="L39" s="49"/>
      <c r="M39" s="16"/>
      <c r="N39" s="35"/>
      <c r="O39" s="25"/>
      <c r="P39" s="16"/>
      <c r="Q39" s="16"/>
      <c r="R39" s="49"/>
      <c r="S39" s="16"/>
      <c r="T39" s="35"/>
      <c r="U39" s="16"/>
      <c r="V39" s="49"/>
      <c r="W39" s="16"/>
      <c r="X39" s="35"/>
      <c r="Y39" s="16"/>
      <c r="Z39" s="49"/>
      <c r="AA39" s="16"/>
      <c r="AB39" s="58"/>
      <c r="AC39" s="16"/>
    </row>
    <row r="40" spans="2:29" ht="20.100000000000001" customHeight="1" x14ac:dyDescent="0.25">
      <c r="B40" s="16"/>
      <c r="C40" s="16"/>
      <c r="D40" s="66"/>
      <c r="E40" s="16"/>
      <c r="F40" s="35"/>
      <c r="G40" s="16"/>
      <c r="H40" s="49"/>
      <c r="I40" s="16"/>
      <c r="J40" s="35"/>
      <c r="K40" s="16"/>
      <c r="L40" s="49"/>
      <c r="M40" s="16"/>
      <c r="N40" s="35"/>
      <c r="O40" s="25"/>
      <c r="P40" s="26" t="s">
        <v>46</v>
      </c>
      <c r="Q40" s="25"/>
      <c r="R40" s="45">
        <v>-495009</v>
      </c>
      <c r="S40" s="43"/>
      <c r="T40" s="58">
        <v>0</v>
      </c>
      <c r="U40" s="44"/>
      <c r="V40" s="45">
        <v>-542648</v>
      </c>
      <c r="W40" s="57"/>
      <c r="X40" s="58">
        <v>0</v>
      </c>
      <c r="Y40" s="43"/>
      <c r="Z40" s="45">
        <v>-487069</v>
      </c>
      <c r="AA40" s="39"/>
      <c r="AB40" s="58">
        <v>0</v>
      </c>
      <c r="AC40" s="38"/>
    </row>
    <row r="41" spans="2:29" ht="20.100000000000001" customHeight="1" x14ac:dyDescent="0.2">
      <c r="B41" s="26"/>
      <c r="C41" s="25"/>
      <c r="D41" s="50"/>
      <c r="E41" s="25"/>
      <c r="F41" s="28"/>
      <c r="G41" s="25"/>
      <c r="H41" s="48"/>
      <c r="I41" s="25"/>
      <c r="J41" s="31"/>
      <c r="K41" s="25"/>
      <c r="L41" s="50"/>
      <c r="M41" s="25"/>
      <c r="N41" s="28"/>
      <c r="O41" s="16"/>
      <c r="P41" s="16"/>
      <c r="Q41" s="16"/>
      <c r="R41" s="49"/>
      <c r="S41" s="16"/>
      <c r="T41" s="35"/>
      <c r="U41" s="16"/>
      <c r="V41" s="49"/>
      <c r="W41" s="16"/>
      <c r="X41" s="35"/>
      <c r="Y41" s="16"/>
      <c r="Z41" s="49"/>
      <c r="AA41" s="16"/>
      <c r="AB41" s="35"/>
      <c r="AC41" s="16"/>
    </row>
    <row r="42" spans="2:29" ht="20.100000000000001" customHeight="1" x14ac:dyDescent="0.2">
      <c r="B42" s="24" t="s">
        <v>47</v>
      </c>
      <c r="C42" s="25"/>
      <c r="D42" s="54">
        <f>SUM(D25:D41)</f>
        <v>177222661</v>
      </c>
      <c r="E42" s="32"/>
      <c r="F42" s="54">
        <f>SUM(F25:F41)+1</f>
        <v>22.84</v>
      </c>
      <c r="G42" s="32"/>
      <c r="H42" s="54">
        <f>SUM(H25:H41)</f>
        <v>176633470</v>
      </c>
      <c r="I42" s="32"/>
      <c r="J42" s="54">
        <f>SUM(J25:J41)</f>
        <v>22</v>
      </c>
      <c r="K42" s="32"/>
      <c r="L42" s="54">
        <f>SUM(L25:L41)</f>
        <v>181787870</v>
      </c>
      <c r="M42" s="32"/>
      <c r="N42" s="54">
        <f>SUM(N25:N41)</f>
        <v>24</v>
      </c>
      <c r="O42" s="25"/>
      <c r="P42" s="24" t="s">
        <v>48</v>
      </c>
      <c r="Q42" s="25"/>
      <c r="R42" s="54">
        <f>SUM(R26:R41)</f>
        <v>641576389</v>
      </c>
      <c r="S42" s="32"/>
      <c r="T42" s="54">
        <f>SUM(T26:T41)</f>
        <v>83.470000000000013</v>
      </c>
      <c r="U42" s="33"/>
      <c r="V42" s="54">
        <f>SUM(V26:V41)</f>
        <v>664327654</v>
      </c>
      <c r="W42" s="32"/>
      <c r="X42" s="54">
        <f>SUM(X26:X41)</f>
        <v>82</v>
      </c>
      <c r="Y42" s="32"/>
      <c r="Z42" s="54">
        <f>SUM(Z26:Z41)</f>
        <v>627062315</v>
      </c>
      <c r="AA42" s="32"/>
      <c r="AB42" s="54">
        <f>SUM(AB26:AB41)</f>
        <v>84</v>
      </c>
      <c r="AC42" s="25"/>
    </row>
    <row r="43" spans="2:29" ht="20.100000000000001" customHeight="1" x14ac:dyDescent="0.2">
      <c r="B43" s="16"/>
      <c r="C43" s="16"/>
      <c r="D43" s="51"/>
      <c r="E43" s="40"/>
      <c r="F43" s="41"/>
      <c r="G43" s="40"/>
      <c r="H43" s="51"/>
      <c r="I43" s="40"/>
      <c r="J43" s="41"/>
      <c r="K43" s="40"/>
      <c r="L43" s="51"/>
      <c r="M43" s="40"/>
      <c r="N43" s="41"/>
      <c r="O43" s="16"/>
      <c r="P43" s="26"/>
      <c r="Q43" s="25"/>
      <c r="R43" s="53"/>
      <c r="S43" s="32"/>
      <c r="T43" s="33"/>
      <c r="U43" s="37"/>
      <c r="V43" s="53"/>
      <c r="W43" s="32"/>
      <c r="X43" s="36"/>
      <c r="Y43" s="32"/>
      <c r="Z43" s="53"/>
      <c r="AA43" s="32"/>
      <c r="AB43" s="31"/>
      <c r="AC43" s="25"/>
    </row>
    <row r="44" spans="2:29" ht="20.100000000000001" customHeight="1" thickBot="1" x14ac:dyDescent="0.25">
      <c r="B44" s="24" t="s">
        <v>49</v>
      </c>
      <c r="C44" s="25"/>
      <c r="D44" s="55">
        <f>D20+D42</f>
        <v>769255519</v>
      </c>
      <c r="E44" s="42"/>
      <c r="F44" s="55">
        <f>F20+F42</f>
        <v>100.09</v>
      </c>
      <c r="G44" s="42"/>
      <c r="H44" s="55">
        <f>H20+H42</f>
        <v>812210579</v>
      </c>
      <c r="I44" s="42"/>
      <c r="J44" s="55">
        <f>J20+J42</f>
        <v>100</v>
      </c>
      <c r="K44" s="42"/>
      <c r="L44" s="55">
        <f>SUM(L20,L42)</f>
        <v>743077319</v>
      </c>
      <c r="M44" s="32"/>
      <c r="N44" s="55">
        <f>N20+N42</f>
        <v>100</v>
      </c>
      <c r="O44" s="16"/>
      <c r="P44" s="24" t="s">
        <v>50</v>
      </c>
      <c r="Q44" s="25"/>
      <c r="R44" s="55">
        <f>SUM(R42,R22)</f>
        <v>769255519</v>
      </c>
      <c r="S44" s="32"/>
      <c r="T44" s="55">
        <f>SUM(T42,T22)</f>
        <v>100.06000000000002</v>
      </c>
      <c r="U44" s="33"/>
      <c r="V44" s="55">
        <f>SUM(V42,V22)</f>
        <v>812210579</v>
      </c>
      <c r="W44" s="32"/>
      <c r="X44" s="55">
        <f>SUM(X42,X22)</f>
        <v>100</v>
      </c>
      <c r="Y44" s="32"/>
      <c r="Z44" s="55">
        <f>SUM(Z42,Z22)</f>
        <v>743077319</v>
      </c>
      <c r="AA44" s="32"/>
      <c r="AB44" s="55">
        <f>SUM(AB42,AB22)</f>
        <v>100</v>
      </c>
      <c r="AC44" s="25"/>
    </row>
    <row r="45" spans="2:29" ht="20.100000000000001" customHeight="1" thickTop="1" x14ac:dyDescent="0.2">
      <c r="B45" s="61"/>
      <c r="D45" s="12"/>
      <c r="E45" s="11"/>
      <c r="F45" s="12"/>
      <c r="G45" s="11"/>
      <c r="H45" s="12"/>
      <c r="I45" s="11"/>
      <c r="J45" s="12"/>
      <c r="K45" s="11"/>
      <c r="L45" s="52"/>
      <c r="N45" s="7"/>
      <c r="R45" s="10"/>
      <c r="T45" s="7"/>
      <c r="V45" s="10"/>
      <c r="X45" s="7"/>
      <c r="Z45" s="10"/>
      <c r="AB45" s="7"/>
      <c r="AC45" s="3"/>
    </row>
    <row r="46" spans="2:29" ht="20.100000000000001" customHeight="1" x14ac:dyDescent="0.2">
      <c r="B46" s="61"/>
      <c r="D46" s="11"/>
      <c r="E46" s="11"/>
      <c r="F46" s="12"/>
      <c r="G46" s="11"/>
      <c r="H46" s="11"/>
      <c r="I46" s="11"/>
      <c r="J46" s="12"/>
      <c r="K46" s="11"/>
      <c r="L46" s="11"/>
      <c r="N46" s="7"/>
      <c r="T46" s="7"/>
      <c r="X46" s="7"/>
      <c r="AB46" s="7"/>
      <c r="AC46" s="3"/>
    </row>
    <row r="47" spans="2:29" ht="20.100000000000001" customHeight="1" x14ac:dyDescent="0.2">
      <c r="D47" s="67"/>
      <c r="F47" s="7"/>
      <c r="J47" s="7"/>
      <c r="O47" s="6"/>
      <c r="P47" s="2"/>
      <c r="Q47" s="3"/>
      <c r="R47" s="5"/>
      <c r="S47" s="3"/>
      <c r="T47" s="4"/>
      <c r="U47" s="3"/>
      <c r="V47" s="3"/>
      <c r="W47" s="3"/>
      <c r="X47" s="4"/>
      <c r="Y47" s="3"/>
      <c r="Z47" s="5"/>
      <c r="AA47" s="3"/>
      <c r="AB47" s="3"/>
      <c r="AC47" s="3"/>
    </row>
    <row r="48" spans="2:29" ht="20.100000000000001" customHeight="1" x14ac:dyDescent="0.2">
      <c r="D48" s="67"/>
      <c r="O48" s="6"/>
      <c r="R48" s="6"/>
      <c r="Z48" s="6"/>
      <c r="AC48" s="3"/>
    </row>
    <row r="49" spans="2:26" ht="20.100000000000001" customHeight="1" x14ac:dyDescent="0.2">
      <c r="B49" s="1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1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0.100000000000001" customHeight="1" x14ac:dyDescent="0.2">
      <c r="D50" s="8"/>
      <c r="E50" s="6"/>
      <c r="G50" s="6"/>
      <c r="H50" s="6"/>
      <c r="I50" s="6"/>
      <c r="J50" s="6"/>
      <c r="K50" s="6"/>
      <c r="M50" s="6"/>
      <c r="N50" s="6"/>
      <c r="O50" s="6"/>
      <c r="P50" s="61"/>
      <c r="Q50" s="6"/>
      <c r="R50" s="8"/>
      <c r="S50" s="6"/>
      <c r="T50" s="6"/>
      <c r="U50" s="6"/>
      <c r="V50" s="6"/>
      <c r="W50" s="6"/>
      <c r="X50" s="6"/>
      <c r="Y50" s="6"/>
      <c r="Z50" s="6"/>
    </row>
    <row r="51" spans="2:26" ht="20.100000000000001" customHeight="1" x14ac:dyDescent="0.25">
      <c r="D51" s="8"/>
      <c r="E51" s="6"/>
      <c r="G51" s="6"/>
      <c r="H51" s="6"/>
      <c r="I51" s="6"/>
      <c r="J51" s="6"/>
      <c r="K51" s="6"/>
      <c r="M51" s="6"/>
      <c r="N51" s="6"/>
      <c r="O51" s="6"/>
      <c r="Q51" s="6"/>
      <c r="R51" s="8"/>
      <c r="S51" s="6"/>
      <c r="T51" s="6"/>
      <c r="U51" s="6"/>
      <c r="V51" s="6"/>
      <c r="W51" s="6"/>
      <c r="X51" s="6"/>
      <c r="Y51" s="6"/>
      <c r="Z51" s="14"/>
    </row>
    <row r="52" spans="2:26" ht="20.100000000000001" customHeight="1" x14ac:dyDescent="0.25">
      <c r="D52" s="8"/>
      <c r="E52" s="6"/>
      <c r="G52" s="6"/>
      <c r="H52" s="6"/>
      <c r="I52" s="6"/>
      <c r="J52" s="6"/>
      <c r="K52" s="6"/>
      <c r="M52" s="6"/>
      <c r="N52" s="6"/>
      <c r="O52" s="6"/>
      <c r="Q52" s="6"/>
      <c r="R52" s="8"/>
      <c r="S52" s="6"/>
      <c r="T52" s="6"/>
      <c r="U52" s="6"/>
      <c r="V52" s="6"/>
      <c r="W52" s="6"/>
      <c r="X52" s="6"/>
      <c r="Y52" s="6"/>
      <c r="Z52" s="14"/>
    </row>
    <row r="53" spans="2:26" ht="20.100000000000001" customHeight="1" x14ac:dyDescent="0.2">
      <c r="D53" s="6"/>
      <c r="E53" s="6"/>
      <c r="F53" s="6"/>
      <c r="G53" s="6"/>
      <c r="H53" s="6"/>
      <c r="I53" s="6"/>
      <c r="J53" s="6"/>
      <c r="K53" s="6"/>
      <c r="M53" s="6"/>
      <c r="N53" s="6"/>
      <c r="O53" s="6"/>
      <c r="Q53" s="6"/>
      <c r="R53" s="65"/>
      <c r="S53" s="6"/>
      <c r="T53" s="6"/>
      <c r="U53" s="6"/>
      <c r="V53" s="6"/>
      <c r="W53" s="6"/>
      <c r="X53" s="6"/>
      <c r="Y53" s="6"/>
      <c r="Z53" s="8"/>
    </row>
    <row r="54" spans="2:26" ht="20.100000000000001" customHeight="1" x14ac:dyDescent="0.25">
      <c r="B54" s="15"/>
      <c r="E54" s="6"/>
      <c r="F54" s="6"/>
      <c r="G54" s="6"/>
      <c r="H54" s="14"/>
      <c r="I54" s="6"/>
      <c r="J54" s="6"/>
      <c r="K54" s="6"/>
      <c r="M54" s="6"/>
      <c r="N54" s="6"/>
      <c r="O54" s="6"/>
      <c r="P54" s="15"/>
      <c r="Q54" s="6"/>
      <c r="R54" s="2"/>
      <c r="S54" s="6"/>
      <c r="T54" s="6"/>
      <c r="U54" s="6"/>
      <c r="V54" s="6"/>
      <c r="W54" s="6"/>
      <c r="X54" s="6"/>
      <c r="Y54" s="6"/>
      <c r="Z54" s="8"/>
    </row>
    <row r="55" spans="2:26" ht="20.100000000000001" customHeight="1" x14ac:dyDescent="0.25">
      <c r="B55" s="61"/>
      <c r="E55" s="6"/>
      <c r="G55" s="6"/>
      <c r="H55" s="6"/>
      <c r="I55" s="6"/>
      <c r="J55" s="6"/>
      <c r="K55" s="6"/>
      <c r="M55" s="6"/>
      <c r="N55" s="6"/>
      <c r="O55" s="6"/>
      <c r="Q55" s="6"/>
      <c r="R55" s="8"/>
      <c r="S55" s="6"/>
      <c r="T55" s="6"/>
      <c r="U55" s="6"/>
      <c r="V55" s="6"/>
      <c r="W55" s="6"/>
      <c r="X55" s="6"/>
      <c r="Y55" s="6"/>
      <c r="Z55" s="14"/>
    </row>
    <row r="56" spans="2:26" ht="20.100000000000001" customHeight="1" x14ac:dyDescent="0.25">
      <c r="B56" s="61"/>
      <c r="E56" s="6"/>
      <c r="G56" s="6"/>
      <c r="H56" s="6"/>
      <c r="I56" s="6"/>
      <c r="J56" s="6"/>
      <c r="K56" s="6"/>
      <c r="M56" s="6"/>
      <c r="N56" s="6"/>
      <c r="O56" s="6"/>
      <c r="P56" s="61"/>
      <c r="Q56" s="6"/>
      <c r="R56" s="8"/>
      <c r="S56" s="6"/>
      <c r="T56" s="6"/>
      <c r="U56" s="6"/>
      <c r="V56" s="6"/>
      <c r="W56" s="6"/>
      <c r="X56" s="6"/>
      <c r="Y56" s="6"/>
      <c r="Z56" s="14"/>
    </row>
    <row r="57" spans="2:26" ht="20.100000000000001" customHeight="1" x14ac:dyDescent="0.2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1"/>
      <c r="Q57" s="6"/>
      <c r="R57" s="6"/>
      <c r="S57" s="6"/>
      <c r="T57" s="6"/>
      <c r="U57" s="6"/>
      <c r="V57" s="6"/>
      <c r="W57" s="6"/>
      <c r="X57" s="6"/>
      <c r="Y57" s="6"/>
      <c r="Z57" s="14"/>
    </row>
    <row r="58" spans="2:26" ht="20.100000000000001" customHeight="1" x14ac:dyDescent="0.25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5"/>
      <c r="Q58" s="6"/>
      <c r="R58" s="2"/>
      <c r="S58" s="6"/>
      <c r="T58" s="6"/>
      <c r="U58" s="6"/>
      <c r="V58" s="6"/>
      <c r="W58" s="6"/>
      <c r="X58" s="6"/>
      <c r="Y58" s="6"/>
      <c r="Z58" s="14"/>
    </row>
    <row r="59" spans="2:26" ht="20.100000000000001" customHeight="1" x14ac:dyDescent="0.2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6"/>
      <c r="R59" s="8"/>
      <c r="S59" s="6"/>
      <c r="T59" s="6"/>
      <c r="U59" s="6"/>
      <c r="V59" s="6"/>
      <c r="W59" s="6"/>
      <c r="X59" s="6"/>
      <c r="Y59" s="6"/>
      <c r="Z59" s="14"/>
    </row>
    <row r="60" spans="2:26" ht="20.100000000000001" customHeight="1" x14ac:dyDescent="0.2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5"/>
      <c r="Q60" s="6"/>
      <c r="R60" s="8"/>
      <c r="S60" s="6"/>
      <c r="T60" s="6"/>
      <c r="U60" s="6"/>
      <c r="V60" s="6"/>
      <c r="W60" s="6"/>
      <c r="X60" s="6"/>
      <c r="Y60" s="6"/>
      <c r="Z60" s="14"/>
    </row>
    <row r="61" spans="2:26" ht="20.100000000000001" customHeight="1" x14ac:dyDescent="0.2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Q61" s="6"/>
      <c r="R61" s="8"/>
      <c r="S61" s="6"/>
      <c r="T61" s="6"/>
      <c r="U61" s="6"/>
      <c r="V61" s="6"/>
      <c r="W61" s="6"/>
      <c r="X61" s="6"/>
      <c r="Y61" s="6"/>
      <c r="Z61" s="8"/>
    </row>
    <row r="62" spans="2:26" ht="20.100000000000001" customHeight="1" x14ac:dyDescent="0.2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Q62" s="6"/>
      <c r="R62" s="8"/>
      <c r="S62" s="6"/>
      <c r="T62" s="6"/>
      <c r="U62" s="6"/>
      <c r="V62" s="6"/>
      <c r="W62" s="6"/>
      <c r="X62" s="6"/>
      <c r="Y62" s="6"/>
      <c r="Z62" s="8"/>
    </row>
    <row r="63" spans="2:26" ht="20.100000000000001" customHeight="1" x14ac:dyDescent="0.2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Q63" s="6"/>
      <c r="R63" s="8"/>
      <c r="S63" s="6"/>
      <c r="T63" s="6"/>
      <c r="U63" s="6"/>
      <c r="V63" s="6"/>
      <c r="W63" s="6"/>
      <c r="X63" s="6"/>
      <c r="Y63" s="6"/>
      <c r="Z63" s="8"/>
    </row>
    <row r="64" spans="2:26" ht="20.100000000000001" customHeight="1" x14ac:dyDescent="0.2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Q64" s="6"/>
      <c r="R64" s="8"/>
      <c r="S64" s="6"/>
      <c r="T64" s="6"/>
      <c r="U64" s="6"/>
      <c r="V64" s="6"/>
      <c r="W64" s="6"/>
      <c r="X64" s="6"/>
      <c r="Y64" s="6"/>
      <c r="Z64" s="8"/>
    </row>
    <row r="65" spans="2:26" ht="20.100000000000001" customHeight="1" x14ac:dyDescent="0.2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Q65" s="6"/>
      <c r="R65" s="8"/>
      <c r="S65" s="6"/>
      <c r="T65" s="6"/>
      <c r="U65" s="6"/>
      <c r="V65" s="6"/>
      <c r="W65" s="6"/>
      <c r="X65" s="6"/>
      <c r="Y65" s="6"/>
      <c r="Z65" s="8"/>
    </row>
    <row r="66" spans="2:26" ht="20.100000000000001" customHeight="1" x14ac:dyDescent="0.25">
      <c r="B66" s="61"/>
      <c r="D66" s="6"/>
      <c r="E66" s="6"/>
      <c r="F66" s="6"/>
      <c r="G66" s="6"/>
      <c r="H66" s="6"/>
      <c r="I66" s="6"/>
      <c r="J66" s="6"/>
      <c r="K66" s="6"/>
      <c r="L66" s="14"/>
      <c r="M66" s="6"/>
      <c r="N66" s="6"/>
      <c r="O66" s="6"/>
      <c r="P66" s="61"/>
      <c r="Q66" s="6"/>
      <c r="R66" s="65"/>
      <c r="S66" s="6"/>
      <c r="T66" s="6"/>
      <c r="U66" s="6"/>
      <c r="V66" s="6"/>
      <c r="W66" s="6"/>
      <c r="X66" s="6"/>
      <c r="Y66" s="6"/>
      <c r="Z66" s="8"/>
    </row>
    <row r="67" spans="2:26" ht="20.100000000000001" customHeight="1" x14ac:dyDescent="0.25">
      <c r="D67" s="8"/>
      <c r="E67" s="6"/>
      <c r="F67" s="6"/>
      <c r="G67" s="6"/>
      <c r="I67" s="6"/>
      <c r="J67" s="6"/>
      <c r="K67" s="6"/>
      <c r="M67" s="6"/>
      <c r="N67" s="6"/>
      <c r="O67" s="6"/>
      <c r="Q67" s="6"/>
      <c r="R67" s="8"/>
      <c r="S67" s="6"/>
      <c r="T67" s="6"/>
      <c r="U67" s="6"/>
      <c r="V67" s="6"/>
      <c r="W67" s="6"/>
      <c r="X67" s="6"/>
      <c r="Y67" s="6"/>
      <c r="Z67" s="14"/>
    </row>
    <row r="68" spans="2:26" ht="20.100000000000001" customHeight="1" x14ac:dyDescent="0.25">
      <c r="D68" s="8"/>
      <c r="E68" s="6"/>
      <c r="F68" s="6"/>
      <c r="G68" s="6"/>
      <c r="H68" s="6"/>
      <c r="I68" s="6"/>
      <c r="J68" s="6"/>
      <c r="K68" s="6"/>
      <c r="M68" s="6"/>
      <c r="N68" s="6"/>
      <c r="O68" s="6"/>
      <c r="Y68" s="6"/>
      <c r="Z68" s="14"/>
    </row>
    <row r="69" spans="2:26" ht="20.100000000000001" customHeight="1" x14ac:dyDescent="0.2">
      <c r="D69" s="8"/>
      <c r="E69" s="6"/>
      <c r="F69" s="6"/>
      <c r="G69" s="6"/>
      <c r="H69" s="6"/>
      <c r="I69" s="6"/>
      <c r="J69" s="6"/>
      <c r="K69" s="6"/>
      <c r="M69" s="6"/>
      <c r="N69" s="6"/>
      <c r="O69" s="6"/>
      <c r="Y69" s="6"/>
      <c r="Z69" s="8"/>
    </row>
    <row r="70" spans="2:26" ht="20.100000000000001" customHeight="1" x14ac:dyDescent="0.2">
      <c r="D70" s="6"/>
      <c r="E70" s="6"/>
      <c r="F70" s="6"/>
      <c r="G70" s="6"/>
      <c r="H70" s="6"/>
      <c r="I70" s="6"/>
      <c r="J70" s="6"/>
      <c r="K70" s="6"/>
      <c r="M70" s="6"/>
      <c r="N70" s="6"/>
      <c r="O70" s="6"/>
      <c r="Y70" s="6"/>
      <c r="Z70" s="8"/>
    </row>
    <row r="71" spans="2:26" ht="20.100000000000001" customHeight="1" x14ac:dyDescent="0.2">
      <c r="B71" s="61"/>
      <c r="D71" s="6"/>
      <c r="E71" s="6"/>
      <c r="F71" s="6"/>
      <c r="G71" s="6"/>
      <c r="H71" s="6"/>
      <c r="I71" s="6"/>
      <c r="J71" s="6"/>
      <c r="K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20.100000000000001" customHeight="1" x14ac:dyDescent="0.2">
      <c r="D72" s="8"/>
      <c r="E72" s="6"/>
      <c r="F72" s="6"/>
      <c r="G72" s="6"/>
      <c r="H72" s="6"/>
      <c r="I72" s="6"/>
      <c r="J72" s="6"/>
      <c r="K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20.100000000000001" customHeight="1" x14ac:dyDescent="0.2">
      <c r="D73" s="8"/>
      <c r="E73" s="6"/>
      <c r="F73" s="6"/>
      <c r="G73" s="6"/>
      <c r="H73" s="6"/>
      <c r="I73" s="6"/>
      <c r="J73" s="6"/>
      <c r="K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20.100000000000001" customHeight="1" x14ac:dyDescent="0.2">
      <c r="D74" s="8"/>
      <c r="E74" s="6"/>
      <c r="F74" s="6"/>
      <c r="G74" s="6"/>
      <c r="H74" s="6"/>
      <c r="I74" s="6"/>
      <c r="J74" s="6"/>
      <c r="K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20.100000000000001" customHeight="1" x14ac:dyDescent="0.2">
      <c r="D75" s="6"/>
      <c r="E75" s="6"/>
      <c r="F75" s="6"/>
      <c r="G75" s="6"/>
      <c r="H75" s="6"/>
      <c r="I75" s="6"/>
      <c r="J75" s="6"/>
      <c r="K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20.100000000000001" customHeight="1" x14ac:dyDescent="0.2">
      <c r="D76" s="68"/>
      <c r="E76" s="6"/>
      <c r="F76" s="6"/>
      <c r="G76" s="6"/>
      <c r="H76" s="6"/>
      <c r="I76" s="6"/>
      <c r="J76" s="6"/>
      <c r="K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20.100000000000001" customHeight="1" x14ac:dyDescent="0.2">
      <c r="D77" s="6"/>
      <c r="E77" s="6"/>
      <c r="F77" s="6"/>
      <c r="G77" s="6"/>
      <c r="H77" s="6"/>
      <c r="I77" s="6"/>
      <c r="J77" s="6"/>
      <c r="K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20.100000000000001" customHeight="1" x14ac:dyDescent="0.2">
      <c r="B78" s="61"/>
      <c r="C78" s="13"/>
      <c r="D78" s="69"/>
      <c r="E78" s="69"/>
      <c r="F78" s="69"/>
      <c r="G78" s="6"/>
      <c r="H78" s="6"/>
      <c r="I78" s="6"/>
      <c r="J78" s="6"/>
      <c r="K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20.100000000000001" customHeight="1" x14ac:dyDescent="0.2">
      <c r="C79" s="13"/>
      <c r="D79" s="8"/>
      <c r="E79" s="69"/>
      <c r="F79" s="69"/>
      <c r="G79" s="6"/>
      <c r="I79" s="6"/>
      <c r="J79" s="6"/>
      <c r="K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20.100000000000001" customHeight="1" x14ac:dyDescent="0.2">
      <c r="C80" s="13"/>
      <c r="D80" s="8"/>
      <c r="E80" s="69"/>
      <c r="F80" s="69"/>
      <c r="G80" s="6"/>
      <c r="I80" s="6"/>
      <c r="J80" s="6"/>
      <c r="K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20.100000000000001" customHeight="1" x14ac:dyDescent="0.2">
      <c r="C81" s="13"/>
      <c r="D81" s="8"/>
      <c r="E81" s="69"/>
      <c r="F81" s="69"/>
      <c r="G81" s="6"/>
      <c r="I81" s="6"/>
      <c r="J81" s="6"/>
      <c r="K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20.100000000000001" customHeight="1" x14ac:dyDescent="0.2">
      <c r="C82" s="13"/>
      <c r="D82" s="8"/>
      <c r="E82" s="69"/>
      <c r="F82" s="69"/>
      <c r="G82" s="6"/>
      <c r="I82" s="6"/>
      <c r="J82" s="6"/>
      <c r="K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20.100000000000001" customHeight="1" x14ac:dyDescent="0.2">
      <c r="C83" s="13"/>
      <c r="D83" s="8"/>
      <c r="E83" s="69"/>
      <c r="F83" s="69"/>
      <c r="G83" s="6"/>
      <c r="I83" s="6"/>
      <c r="J83" s="6"/>
      <c r="K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20.100000000000001" customHeight="1" x14ac:dyDescent="0.2">
      <c r="C84" s="13"/>
      <c r="D84" s="8"/>
      <c r="E84" s="69"/>
      <c r="F84" s="69"/>
      <c r="G84" s="6"/>
      <c r="I84" s="6"/>
      <c r="J84" s="6"/>
      <c r="K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20.100000000000001" customHeight="1" x14ac:dyDescent="0.2">
      <c r="B85" s="13"/>
      <c r="C85" s="13"/>
      <c r="D85" s="70"/>
      <c r="E85" s="69"/>
      <c r="F85" s="69"/>
      <c r="G85" s="6"/>
      <c r="H85" s="6"/>
      <c r="I85" s="6"/>
      <c r="J85" s="6"/>
      <c r="K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20.100000000000001" customHeight="1" x14ac:dyDescent="0.2">
      <c r="B86" s="13"/>
      <c r="C86" s="13"/>
      <c r="D86" s="70"/>
      <c r="E86" s="69"/>
      <c r="F86" s="69"/>
      <c r="G86" s="6"/>
      <c r="H86" s="6"/>
      <c r="I86" s="6"/>
      <c r="J86" s="6"/>
      <c r="K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20.100000000000001" customHeight="1" x14ac:dyDescent="0.2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20.100000000000001" customHeight="1" x14ac:dyDescent="0.2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20.100000000000001" customHeight="1" x14ac:dyDescent="0.2">
      <c r="Y89" s="6"/>
      <c r="Z89" s="6"/>
    </row>
    <row r="90" spans="2:26" ht="20.100000000000001" customHeight="1" x14ac:dyDescent="0.2">
      <c r="Y90" s="6"/>
      <c r="Z90" s="6"/>
    </row>
    <row r="91" spans="2:26" ht="20.100000000000001" customHeight="1" x14ac:dyDescent="0.2">
      <c r="Y91" s="6"/>
      <c r="Z91" s="6"/>
    </row>
  </sheetData>
  <mergeCells count="9">
    <mergeCell ref="B1:AC1"/>
    <mergeCell ref="B2:AC2"/>
    <mergeCell ref="B3:AC3"/>
    <mergeCell ref="R5:T5"/>
    <mergeCell ref="Z5:AB5"/>
    <mergeCell ref="D5:F5"/>
    <mergeCell ref="L5:N5"/>
    <mergeCell ref="H5:J5"/>
    <mergeCell ref="V5:X5"/>
  </mergeCells>
  <phoneticPr fontId="4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CC99FF"/>
    <pageSetUpPr fitToPage="1"/>
  </sheetPr>
  <dimension ref="A1:Z41"/>
  <sheetViews>
    <sheetView zoomScale="85" zoomScaleNormal="85" workbookViewId="0">
      <selection activeCell="T23" sqref="T23"/>
    </sheetView>
  </sheetViews>
  <sheetFormatPr defaultColWidth="10.28515625" defaultRowHeight="24.95" customHeight="1" x14ac:dyDescent="0.2"/>
  <cols>
    <col min="1" max="1" width="45.7109375" style="16" customWidth="1"/>
    <col min="2" max="2" width="4.42578125" style="16" customWidth="1"/>
    <col min="3" max="3" width="14.7109375" style="16" hidden="1" customWidth="1"/>
    <col min="4" max="4" width="3.42578125" style="16" hidden="1" customWidth="1"/>
    <col min="5" max="5" width="7" style="16" hidden="1" customWidth="1"/>
    <col min="6" max="6" width="3.5703125" style="16" hidden="1" customWidth="1"/>
    <col min="7" max="7" width="14.7109375" style="16" hidden="1" customWidth="1"/>
    <col min="8" max="8" width="3.28515625" style="16" hidden="1" customWidth="1"/>
    <col min="9" max="9" width="7" style="16" hidden="1" customWidth="1"/>
    <col min="10" max="10" width="2.7109375" style="16" hidden="1" customWidth="1"/>
    <col min="11" max="11" width="15.28515625" style="16" hidden="1" customWidth="1"/>
    <col min="12" max="12" width="2.5703125" style="16" hidden="1" customWidth="1"/>
    <col min="13" max="13" width="10.28515625" style="16" hidden="1" customWidth="1"/>
    <col min="14" max="14" width="3.28515625" style="16" hidden="1" customWidth="1"/>
    <col min="15" max="15" width="13.7109375" style="16" hidden="1" customWidth="1"/>
    <col min="16" max="16" width="2.5703125" style="16" hidden="1" customWidth="1"/>
    <col min="17" max="17" width="10.28515625" style="16" hidden="1" customWidth="1"/>
    <col min="18" max="18" width="16" style="16" customWidth="1"/>
    <col min="19" max="19" width="2.5703125" style="16" customWidth="1"/>
    <col min="20" max="20" width="16" style="16" customWidth="1"/>
    <col min="21" max="21" width="3.28515625" style="16" customWidth="1"/>
    <col min="22" max="22" width="16.7109375" style="16" customWidth="1"/>
    <col min="23" max="23" width="2.5703125" style="16" customWidth="1"/>
    <col min="24" max="24" width="16.7109375" style="16" customWidth="1"/>
    <col min="25" max="25" width="15.28515625" style="16" bestFit="1" customWidth="1"/>
    <col min="26" max="16384" width="10.28515625" style="16"/>
  </cols>
  <sheetData>
    <row r="1" spans="1:26" ht="24.95" customHeight="1" x14ac:dyDescent="0.2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6" ht="24.95" customHeight="1" x14ac:dyDescent="0.2">
      <c r="A2" s="116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6" ht="24.95" customHeight="1" x14ac:dyDescent="0.2">
      <c r="A3" s="117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6" ht="24.95" customHeight="1" x14ac:dyDescent="0.2">
      <c r="A4" s="71"/>
    </row>
    <row r="5" spans="1:26" ht="24.95" customHeight="1" thickBot="1" x14ac:dyDescent="0.25">
      <c r="A5" s="17"/>
      <c r="B5" s="23"/>
      <c r="C5" s="119" t="s">
        <v>53</v>
      </c>
      <c r="D5" s="119"/>
      <c r="E5" s="119"/>
      <c r="F5" s="23"/>
      <c r="G5" s="119" t="s">
        <v>54</v>
      </c>
      <c r="H5" s="119"/>
      <c r="I5" s="119"/>
      <c r="K5" s="119" t="s">
        <v>55</v>
      </c>
      <c r="L5" s="119"/>
      <c r="M5" s="119"/>
      <c r="N5" s="23"/>
      <c r="O5" s="119" t="s">
        <v>56</v>
      </c>
      <c r="P5" s="119"/>
      <c r="Q5" s="119"/>
      <c r="R5" s="119" t="s">
        <v>57</v>
      </c>
      <c r="S5" s="119"/>
      <c r="T5" s="119"/>
      <c r="U5" s="23"/>
      <c r="V5" s="119" t="s">
        <v>58</v>
      </c>
      <c r="W5" s="119"/>
      <c r="X5" s="119"/>
    </row>
    <row r="6" spans="1:26" ht="24.95" customHeight="1" thickBot="1" x14ac:dyDescent="0.25">
      <c r="A6" s="23"/>
      <c r="B6" s="23"/>
      <c r="C6" s="72" t="s">
        <v>59</v>
      </c>
      <c r="D6" s="73"/>
      <c r="E6" s="74" t="s">
        <v>60</v>
      </c>
      <c r="F6" s="19"/>
      <c r="G6" s="72" t="s">
        <v>59</v>
      </c>
      <c r="H6" s="73"/>
      <c r="I6" s="74" t="s">
        <v>60</v>
      </c>
      <c r="K6" s="75" t="s">
        <v>59</v>
      </c>
      <c r="L6" s="73"/>
      <c r="M6" s="74" t="s">
        <v>60</v>
      </c>
      <c r="N6" s="19"/>
      <c r="O6" s="75" t="s">
        <v>59</v>
      </c>
      <c r="P6" s="73"/>
      <c r="Q6" s="74" t="s">
        <v>60</v>
      </c>
      <c r="R6" s="74" t="s">
        <v>59</v>
      </c>
      <c r="S6" s="73"/>
      <c r="T6" s="74" t="s">
        <v>60</v>
      </c>
      <c r="U6" s="19"/>
      <c r="V6" s="76" t="s">
        <v>59</v>
      </c>
      <c r="W6" s="73"/>
      <c r="X6" s="74" t="s">
        <v>60</v>
      </c>
    </row>
    <row r="7" spans="1:26" ht="24.95" customHeight="1" x14ac:dyDescent="0.2">
      <c r="A7" s="23" t="s">
        <v>61</v>
      </c>
      <c r="B7" s="23"/>
      <c r="C7" s="77">
        <v>281348493</v>
      </c>
      <c r="D7" s="23"/>
      <c r="E7" s="78">
        <f>ROUNDUP(C7*100/$C$7,0)</f>
        <v>100</v>
      </c>
      <c r="F7" s="23"/>
      <c r="G7" s="77">
        <v>240328490</v>
      </c>
      <c r="H7" s="23"/>
      <c r="I7" s="79">
        <f>ROUND(G7*100/$G$7,0)</f>
        <v>100</v>
      </c>
      <c r="K7" s="78">
        <f>R7-C7</f>
        <v>-200989893</v>
      </c>
      <c r="L7" s="23"/>
      <c r="M7" s="78">
        <f>ROUNDUP(K7*100/$K$7,0)</f>
        <v>100</v>
      </c>
      <c r="N7" s="23"/>
      <c r="O7" s="78">
        <f>V7-G7</f>
        <v>-188862244</v>
      </c>
      <c r="P7" s="23"/>
      <c r="Q7" s="78">
        <f>ROUNDDOWN(O7*100/$O$7,0)</f>
        <v>100</v>
      </c>
      <c r="R7" s="30">
        <v>80358600</v>
      </c>
      <c r="S7" s="23"/>
      <c r="T7" s="112">
        <v>100</v>
      </c>
      <c r="U7" s="23"/>
      <c r="V7" s="30">
        <v>51466246</v>
      </c>
      <c r="W7" s="23"/>
      <c r="X7" s="112">
        <v>100</v>
      </c>
    </row>
    <row r="8" spans="1:26" ht="24.95" customHeight="1" x14ac:dyDescent="0.2">
      <c r="A8" s="23" t="s">
        <v>62</v>
      </c>
      <c r="B8" s="23"/>
      <c r="C8" s="77">
        <v>-242459594</v>
      </c>
      <c r="D8" s="80"/>
      <c r="E8" s="81">
        <f>ROUNDUP(C8*100/$C$7,0)</f>
        <v>-87</v>
      </c>
      <c r="F8" s="80"/>
      <c r="G8" s="77">
        <v>-211440297</v>
      </c>
      <c r="H8" s="80"/>
      <c r="I8" s="82">
        <f>ROUND(G8*100/$G$7,0)</f>
        <v>-88</v>
      </c>
      <c r="J8" s="83"/>
      <c r="K8" s="81">
        <f>R8-C8</f>
        <v>182651872</v>
      </c>
      <c r="L8" s="80"/>
      <c r="M8" s="81">
        <f>ROUNDUP(K8*100/$K$7,0)</f>
        <v>-91</v>
      </c>
      <c r="N8" s="80"/>
      <c r="O8" s="81">
        <f>V8-G8</f>
        <v>164093527</v>
      </c>
      <c r="P8" s="80"/>
      <c r="Q8" s="81">
        <f>ROUND(O8*100/$O$7,0)</f>
        <v>-87</v>
      </c>
      <c r="R8" s="30">
        <v>-59807722</v>
      </c>
      <c r="S8" s="80"/>
      <c r="T8" s="112">
        <f>ROUND(R8/$R$7*100,0)-1</f>
        <v>-75</v>
      </c>
      <c r="U8" s="80"/>
      <c r="V8" s="30">
        <v>-47346770</v>
      </c>
      <c r="W8" s="80"/>
      <c r="X8" s="112">
        <v>-92</v>
      </c>
    </row>
    <row r="9" spans="1:26" ht="24.95" customHeight="1" x14ac:dyDescent="0.2">
      <c r="A9" s="17" t="s">
        <v>63</v>
      </c>
      <c r="B9" s="23"/>
      <c r="C9" s="82">
        <f>SUM(C7:C8)</f>
        <v>38888899</v>
      </c>
      <c r="D9" s="23"/>
      <c r="E9" s="82">
        <f>SUM(E7:E8)</f>
        <v>13</v>
      </c>
      <c r="F9" s="23"/>
      <c r="G9" s="84">
        <f>SUM(G7:G8)</f>
        <v>28888193</v>
      </c>
      <c r="H9" s="23"/>
      <c r="I9" s="81">
        <f>SUM(I7:I8)</f>
        <v>12</v>
      </c>
      <c r="K9" s="81">
        <f>SUM(K7:K8)</f>
        <v>-18338021</v>
      </c>
      <c r="L9" s="23"/>
      <c r="M9" s="82">
        <f>SUM(M7:M8)</f>
        <v>9</v>
      </c>
      <c r="N9" s="23"/>
      <c r="O9" s="85">
        <f>SUM(O7:O8)</f>
        <v>-24768717</v>
      </c>
      <c r="P9" s="23"/>
      <c r="Q9" s="82">
        <f>SUM(Q7:Q8)</f>
        <v>13</v>
      </c>
      <c r="R9" s="86">
        <f>SUM(R7:R8)</f>
        <v>20550878</v>
      </c>
      <c r="S9" s="17"/>
      <c r="T9" s="113">
        <f>SUM(T7:T8)</f>
        <v>25</v>
      </c>
      <c r="U9" s="17"/>
      <c r="V9" s="86">
        <f>SUM(V7:V8)</f>
        <v>4119476</v>
      </c>
      <c r="W9" s="17"/>
      <c r="X9" s="113">
        <f>SUM(X7:X8)</f>
        <v>8</v>
      </c>
    </row>
    <row r="10" spans="1:26" ht="24.95" customHeight="1" x14ac:dyDescent="0.2">
      <c r="A10" s="23"/>
      <c r="B10" s="23"/>
      <c r="C10" s="25"/>
      <c r="D10" s="23"/>
      <c r="E10" s="25"/>
      <c r="F10" s="23"/>
      <c r="G10" s="25"/>
      <c r="H10" s="23"/>
      <c r="I10" s="25"/>
      <c r="K10" s="25"/>
      <c r="L10" s="23"/>
      <c r="M10" s="25"/>
      <c r="N10" s="23"/>
      <c r="O10" s="25"/>
      <c r="P10" s="23"/>
      <c r="Q10" s="25"/>
      <c r="R10" s="29"/>
      <c r="S10" s="23"/>
      <c r="T10" s="111"/>
      <c r="U10" s="23"/>
      <c r="V10" s="29"/>
      <c r="W10" s="23"/>
      <c r="X10" s="111"/>
    </row>
    <row r="11" spans="1:26" ht="24.95" customHeight="1" x14ac:dyDescent="0.2">
      <c r="A11" s="17" t="s">
        <v>64</v>
      </c>
      <c r="B11" s="23"/>
      <c r="C11" s="25"/>
      <c r="D11" s="23"/>
      <c r="E11" s="25"/>
      <c r="F11" s="23"/>
      <c r="G11" s="25"/>
      <c r="H11" s="23"/>
      <c r="I11" s="25"/>
      <c r="K11" s="25"/>
      <c r="L11" s="23"/>
      <c r="M11" s="25"/>
      <c r="N11" s="23"/>
      <c r="O11" s="25"/>
      <c r="P11" s="23"/>
      <c r="Q11" s="25"/>
      <c r="R11" s="29"/>
      <c r="S11" s="23"/>
      <c r="T11" s="111"/>
      <c r="U11" s="23"/>
      <c r="V11" s="29"/>
      <c r="W11" s="23"/>
      <c r="X11" s="111"/>
    </row>
    <row r="12" spans="1:26" ht="24.95" customHeight="1" x14ac:dyDescent="0.2">
      <c r="A12" s="23" t="s">
        <v>65</v>
      </c>
      <c r="B12" s="23"/>
      <c r="C12" s="77">
        <v>9696291</v>
      </c>
      <c r="D12" s="23"/>
      <c r="E12" s="78">
        <f>ROUNDUP(C12*100/$C$7,0)</f>
        <v>4</v>
      </c>
      <c r="F12" s="23"/>
      <c r="G12" s="77">
        <v>-3384958</v>
      </c>
      <c r="H12" s="23"/>
      <c r="I12" s="79">
        <f>ROUND(G12*100/$G$7,0)</f>
        <v>-1</v>
      </c>
      <c r="K12" s="87">
        <f>R12-C12</f>
        <v>-8713238</v>
      </c>
      <c r="L12" s="23"/>
      <c r="M12" s="78">
        <f>ROUNDUP(K12*100/$K$7,0)</f>
        <v>5</v>
      </c>
      <c r="N12" s="23"/>
      <c r="O12" s="78">
        <f>V12-G12</f>
        <v>4319121</v>
      </c>
      <c r="P12" s="23"/>
      <c r="Q12" s="78">
        <f t="shared" ref="Q12:Q13" si="0">ROUNDDOWN(O12*100/$O$7,0)</f>
        <v>-2</v>
      </c>
      <c r="R12" s="88">
        <v>983053</v>
      </c>
      <c r="S12" s="23"/>
      <c r="T12" s="112">
        <f t="shared" ref="T12:T14" si="1">ROUND(R12/$R$7*100,0)</f>
        <v>1</v>
      </c>
      <c r="U12" s="23"/>
      <c r="V12" s="64">
        <v>934163</v>
      </c>
      <c r="W12" s="23"/>
      <c r="X12" s="112">
        <v>2</v>
      </c>
      <c r="Z12" s="87"/>
    </row>
    <row r="13" spans="1:26" ht="24.95" customHeight="1" x14ac:dyDescent="0.2">
      <c r="A13" s="23" t="s">
        <v>66</v>
      </c>
      <c r="B13" s="23"/>
      <c r="C13" s="77">
        <v>-2069485</v>
      </c>
      <c r="D13" s="23"/>
      <c r="E13" s="81">
        <f>ROUNDUP(C13*100/$C$7,0)</f>
        <v>-1</v>
      </c>
      <c r="F13" s="23"/>
      <c r="G13" s="77">
        <v>0</v>
      </c>
      <c r="H13" s="23"/>
      <c r="I13" s="82">
        <f>ROUND(G13*100/$G$7,0)</f>
        <v>0</v>
      </c>
      <c r="K13" s="81">
        <f>R13-C13</f>
        <v>-7716881</v>
      </c>
      <c r="L13" s="23"/>
      <c r="M13" s="78">
        <f>ROUNDUP(K13*100/$K$7,0)</f>
        <v>4</v>
      </c>
      <c r="N13" s="23"/>
      <c r="O13" s="81">
        <f>V13-G13</f>
        <v>3039610</v>
      </c>
      <c r="P13" s="23"/>
      <c r="Q13" s="78">
        <f t="shared" si="0"/>
        <v>-1</v>
      </c>
      <c r="R13" s="88">
        <v>-9786366</v>
      </c>
      <c r="S13" s="23"/>
      <c r="T13" s="112">
        <f t="shared" si="1"/>
        <v>-12</v>
      </c>
      <c r="U13" s="23"/>
      <c r="V13" s="64">
        <v>3039610</v>
      </c>
      <c r="W13" s="23"/>
      <c r="X13" s="112">
        <v>6</v>
      </c>
    </row>
    <row r="14" spans="1:26" ht="24.95" customHeight="1" x14ac:dyDescent="0.2">
      <c r="A14" s="23" t="s">
        <v>0</v>
      </c>
      <c r="B14" s="23"/>
      <c r="C14" s="77"/>
      <c r="D14" s="23"/>
      <c r="E14" s="81"/>
      <c r="F14" s="23"/>
      <c r="G14" s="77"/>
      <c r="H14" s="23"/>
      <c r="I14" s="82"/>
      <c r="K14" s="81"/>
      <c r="L14" s="23"/>
      <c r="M14" s="78"/>
      <c r="N14" s="23"/>
      <c r="O14" s="81"/>
      <c r="P14" s="23"/>
      <c r="Q14" s="78"/>
      <c r="R14" s="88">
        <v>-246042</v>
      </c>
      <c r="S14" s="23"/>
      <c r="T14" s="79">
        <f t="shared" si="1"/>
        <v>0</v>
      </c>
      <c r="U14" s="23"/>
      <c r="V14" s="64">
        <v>-294150</v>
      </c>
      <c r="W14" s="23"/>
      <c r="X14" s="112">
        <v>-1</v>
      </c>
    </row>
    <row r="15" spans="1:26" ht="24.95" customHeight="1" x14ac:dyDescent="0.2">
      <c r="A15" s="17" t="s">
        <v>67</v>
      </c>
      <c r="B15" s="23"/>
      <c r="C15" s="84">
        <f>SUM(C12:C13)</f>
        <v>7626806</v>
      </c>
      <c r="D15" s="23"/>
      <c r="E15" s="89">
        <f>SUM(E12:E13)</f>
        <v>3</v>
      </c>
      <c r="F15" s="23"/>
      <c r="G15" s="85">
        <f>SUM(G12:G13)</f>
        <v>-3384958</v>
      </c>
      <c r="H15" s="23"/>
      <c r="I15" s="89">
        <f>SUM(I12:I13)</f>
        <v>-1</v>
      </c>
      <c r="K15" s="90">
        <f>SUM(K12:K13)</f>
        <v>-16430119</v>
      </c>
      <c r="L15" s="23"/>
      <c r="M15" s="89">
        <f>SUM(M12:M13)</f>
        <v>9</v>
      </c>
      <c r="N15" s="23"/>
      <c r="O15" s="90">
        <f>SUM(O12:O13)</f>
        <v>7358731</v>
      </c>
      <c r="P15" s="23"/>
      <c r="Q15" s="89">
        <f>SUM(Q12:Q13)</f>
        <v>-3</v>
      </c>
      <c r="R15" s="86">
        <f>SUM(R12:R14)</f>
        <v>-9049355</v>
      </c>
      <c r="S15" s="17"/>
      <c r="T15" s="113">
        <f>SUM(T12:T14)</f>
        <v>-11</v>
      </c>
      <c r="U15" s="17"/>
      <c r="V15" s="86">
        <f>SUM(V12:V14)</f>
        <v>3679623</v>
      </c>
      <c r="W15" s="17"/>
      <c r="X15" s="113">
        <f>SUM(X12:X14)</f>
        <v>7</v>
      </c>
    </row>
    <row r="16" spans="1:26" ht="24.95" customHeight="1" x14ac:dyDescent="0.2">
      <c r="A16" s="23"/>
      <c r="B16" s="23"/>
      <c r="C16" s="25"/>
      <c r="D16" s="23"/>
      <c r="E16" s="25"/>
      <c r="F16" s="23"/>
      <c r="G16" s="25"/>
      <c r="H16" s="23"/>
      <c r="I16" s="25"/>
      <c r="K16" s="25"/>
      <c r="L16" s="23"/>
      <c r="M16" s="25"/>
      <c r="N16" s="23"/>
      <c r="O16" s="25"/>
      <c r="P16" s="23"/>
      <c r="Q16" s="25"/>
      <c r="R16" s="29"/>
      <c r="S16" s="23"/>
      <c r="T16" s="111"/>
      <c r="U16" s="23"/>
      <c r="V16" s="29"/>
      <c r="W16" s="23"/>
      <c r="X16" s="111"/>
    </row>
    <row r="17" spans="1:26" ht="24.95" customHeight="1" x14ac:dyDescent="0.2">
      <c r="A17" s="17" t="s">
        <v>68</v>
      </c>
      <c r="B17" s="23"/>
      <c r="C17" s="29">
        <f>SUM(C9,C15)</f>
        <v>46515705</v>
      </c>
      <c r="D17" s="23"/>
      <c r="E17" s="91">
        <f>E9+E15</f>
        <v>16</v>
      </c>
      <c r="F17" s="23"/>
      <c r="G17" s="87">
        <f>SUM(G9,G15)</f>
        <v>25503235</v>
      </c>
      <c r="H17" s="23"/>
      <c r="I17" s="25">
        <f>ROUND(G17*100/G7,0)</f>
        <v>11</v>
      </c>
      <c r="K17" s="29">
        <f>SUM(K9,K15)</f>
        <v>-34768140</v>
      </c>
      <c r="L17" s="23"/>
      <c r="M17" s="38">
        <f>M9+M15</f>
        <v>18</v>
      </c>
      <c r="N17" s="23"/>
      <c r="O17" s="29">
        <f>SUM(O9,O15)</f>
        <v>-17409986</v>
      </c>
      <c r="P17" s="23"/>
      <c r="Q17" s="91">
        <f>Q9+Q15</f>
        <v>10</v>
      </c>
      <c r="R17" s="37">
        <f>SUM(R9,R15)</f>
        <v>11501523</v>
      </c>
      <c r="S17" s="17"/>
      <c r="T17" s="112">
        <f>ROUND(R17/$R$7*100,0)</f>
        <v>14</v>
      </c>
      <c r="U17" s="17"/>
      <c r="V17" s="37">
        <f>SUM(V9,V15)</f>
        <v>7799099</v>
      </c>
      <c r="W17" s="17"/>
      <c r="X17" s="112">
        <v>15</v>
      </c>
    </row>
    <row r="18" spans="1:26" ht="24.95" customHeight="1" x14ac:dyDescent="0.2">
      <c r="A18" s="23"/>
      <c r="B18" s="23"/>
      <c r="C18" s="25"/>
      <c r="D18" s="23"/>
      <c r="E18" s="25"/>
      <c r="F18" s="23"/>
      <c r="G18" s="25"/>
      <c r="H18" s="23"/>
      <c r="I18" s="25"/>
      <c r="K18" s="25"/>
      <c r="L18" s="23"/>
      <c r="M18" s="25"/>
      <c r="N18" s="23"/>
      <c r="O18" s="31"/>
      <c r="P18" s="23"/>
      <c r="Q18" s="25"/>
      <c r="R18" s="29"/>
      <c r="S18" s="23"/>
      <c r="T18" s="111"/>
      <c r="U18" s="23"/>
      <c r="V18" s="29"/>
      <c r="W18" s="23"/>
      <c r="X18" s="111"/>
      <c r="Z18" s="87"/>
    </row>
    <row r="19" spans="1:26" ht="24.95" customHeight="1" x14ac:dyDescent="0.2">
      <c r="A19" s="23" t="s">
        <v>69</v>
      </c>
      <c r="B19" s="23"/>
      <c r="C19" s="77">
        <v>-2060277</v>
      </c>
      <c r="D19" s="23"/>
      <c r="E19" s="81">
        <f>ROUNDDOWN(C19*100/$C$7,0)</f>
        <v>0</v>
      </c>
      <c r="F19" s="23"/>
      <c r="G19" s="77">
        <v>-6457306</v>
      </c>
      <c r="H19" s="23"/>
      <c r="I19" s="79">
        <f>ROUND(G19*100/$G$7,0)</f>
        <v>-3</v>
      </c>
      <c r="K19" s="81">
        <f>R19-C19</f>
        <v>-2240150</v>
      </c>
      <c r="L19" s="23"/>
      <c r="M19" s="81">
        <f>ROUND(K19*100/$K$7,0)</f>
        <v>1</v>
      </c>
      <c r="N19" s="23"/>
      <c r="O19" s="81">
        <f>V19-G19</f>
        <v>5552550</v>
      </c>
      <c r="P19" s="23"/>
      <c r="Q19" s="81">
        <f>ROUND(O19*100/O7,0)</f>
        <v>-3</v>
      </c>
      <c r="R19" s="84">
        <v>-4300427</v>
      </c>
      <c r="S19" s="23"/>
      <c r="T19" s="114">
        <f>ROUND(R19/$R$7*100,0)</f>
        <v>-5</v>
      </c>
      <c r="U19" s="23"/>
      <c r="V19" s="84">
        <v>-904756</v>
      </c>
      <c r="W19" s="23"/>
      <c r="X19" s="114">
        <v>-2</v>
      </c>
    </row>
    <row r="20" spans="1:26" ht="24.95" customHeight="1" x14ac:dyDescent="0.2">
      <c r="A20" s="23"/>
      <c r="B20" s="23"/>
      <c r="C20" s="25"/>
      <c r="D20" s="23"/>
      <c r="E20" s="25"/>
      <c r="F20" s="23"/>
      <c r="G20" s="25"/>
      <c r="H20" s="23"/>
      <c r="I20" s="25"/>
      <c r="K20" s="25"/>
      <c r="L20" s="23"/>
      <c r="M20" s="25"/>
      <c r="N20" s="23"/>
      <c r="O20" s="25"/>
      <c r="P20" s="23"/>
      <c r="Q20" s="25"/>
      <c r="R20" s="29"/>
      <c r="S20" s="23"/>
      <c r="T20" s="112"/>
      <c r="U20" s="23"/>
      <c r="V20" s="29"/>
      <c r="W20" s="23"/>
      <c r="X20" s="112"/>
    </row>
    <row r="21" spans="1:26" ht="24.95" customHeight="1" x14ac:dyDescent="0.2">
      <c r="A21" s="17" t="s">
        <v>70</v>
      </c>
      <c r="B21" s="23"/>
      <c r="C21" s="93">
        <f>SUM(C17:C20)</f>
        <v>44455428</v>
      </c>
      <c r="D21" s="23"/>
      <c r="E21" s="82">
        <f>ROUND(C21*100/$C$7,0)</f>
        <v>16</v>
      </c>
      <c r="F21" s="23"/>
      <c r="G21" s="93">
        <f>SUM(G17:G20)</f>
        <v>19045929</v>
      </c>
      <c r="H21" s="23"/>
      <c r="I21" s="82">
        <f>ROUND(G21*100/$G$7,0)</f>
        <v>8</v>
      </c>
      <c r="K21" s="84">
        <f>SUM(K17:K20)</f>
        <v>-37008290</v>
      </c>
      <c r="L21" s="23"/>
      <c r="M21" s="81">
        <f>ROUND(K21*100/$K$7,0)</f>
        <v>18</v>
      </c>
      <c r="N21" s="23"/>
      <c r="O21" s="84">
        <f>SUM(O17:O20)</f>
        <v>-11857436</v>
      </c>
      <c r="P21" s="23"/>
      <c r="Q21" s="94">
        <f>SUM(Q17:Q19)</f>
        <v>7</v>
      </c>
      <c r="R21" s="95">
        <f>SUM(R17:R20)</f>
        <v>7201096</v>
      </c>
      <c r="S21" s="17"/>
      <c r="T21" s="114">
        <f>SUM(T17:T20)</f>
        <v>9</v>
      </c>
      <c r="U21" s="17"/>
      <c r="V21" s="95">
        <f>SUM(V17:V20)</f>
        <v>6894343</v>
      </c>
      <c r="W21" s="17"/>
      <c r="X21" s="114">
        <f>SUM(X17:X20)</f>
        <v>13</v>
      </c>
    </row>
    <row r="22" spans="1:26" ht="24.95" customHeight="1" x14ac:dyDescent="0.2">
      <c r="A22" s="23"/>
      <c r="B22" s="23"/>
      <c r="C22" s="96"/>
      <c r="D22" s="23"/>
      <c r="E22" s="31"/>
      <c r="F22" s="23"/>
      <c r="G22" s="96"/>
      <c r="H22" s="23"/>
      <c r="I22" s="31"/>
      <c r="K22" s="96"/>
      <c r="L22" s="23"/>
      <c r="M22" s="31"/>
      <c r="N22" s="23"/>
      <c r="O22" s="96"/>
      <c r="P22" s="23"/>
      <c r="Q22" s="97"/>
      <c r="R22" s="30"/>
      <c r="S22" s="23"/>
      <c r="T22" s="79"/>
      <c r="U22" s="23"/>
      <c r="V22" s="30"/>
      <c r="W22" s="23"/>
      <c r="X22" s="79"/>
    </row>
    <row r="23" spans="1:26" ht="24.95" customHeight="1" x14ac:dyDescent="0.2">
      <c r="A23" s="17" t="s">
        <v>71</v>
      </c>
      <c r="B23" s="23"/>
      <c r="C23" s="96"/>
      <c r="D23" s="23"/>
      <c r="E23" s="31"/>
      <c r="F23" s="23"/>
      <c r="G23" s="96"/>
      <c r="H23" s="23"/>
      <c r="I23" s="31"/>
      <c r="K23" s="96"/>
      <c r="L23" s="23"/>
      <c r="M23" s="31"/>
      <c r="N23" s="23"/>
      <c r="O23" s="96"/>
      <c r="P23" s="23"/>
      <c r="Q23" s="97"/>
      <c r="R23" s="30"/>
      <c r="S23" s="23"/>
      <c r="T23" s="79"/>
      <c r="U23" s="23"/>
      <c r="V23" s="30"/>
      <c r="W23" s="23"/>
      <c r="X23" s="79"/>
    </row>
    <row r="24" spans="1:26" ht="24.95" customHeight="1" x14ac:dyDescent="0.2">
      <c r="A24" s="98" t="s">
        <v>72</v>
      </c>
      <c r="B24" s="23"/>
      <c r="C24" s="96"/>
      <c r="D24" s="23"/>
      <c r="E24" s="31"/>
      <c r="F24" s="23"/>
      <c r="G24" s="96"/>
      <c r="H24" s="23"/>
      <c r="I24" s="31"/>
      <c r="K24" s="96"/>
      <c r="L24" s="23"/>
      <c r="M24" s="31"/>
      <c r="N24" s="23"/>
      <c r="O24" s="96"/>
      <c r="P24" s="23"/>
      <c r="Q24" s="97"/>
      <c r="R24" s="30"/>
      <c r="S24" s="23"/>
      <c r="T24" s="79"/>
      <c r="U24" s="23"/>
      <c r="V24" s="30"/>
      <c r="W24" s="23"/>
      <c r="X24" s="79"/>
    </row>
    <row r="25" spans="1:26" ht="24.95" customHeight="1" x14ac:dyDescent="0.2">
      <c r="A25" s="99" t="s">
        <v>73</v>
      </c>
      <c r="B25" s="23"/>
      <c r="C25" s="96"/>
      <c r="D25" s="23"/>
      <c r="E25" s="31"/>
      <c r="F25" s="23"/>
      <c r="G25" s="96"/>
      <c r="H25" s="23"/>
      <c r="I25" s="31"/>
      <c r="K25" s="96"/>
      <c r="L25" s="23"/>
      <c r="M25" s="31"/>
      <c r="N25" s="23"/>
      <c r="O25" s="96"/>
      <c r="P25" s="23"/>
      <c r="Q25" s="97"/>
      <c r="R25" s="30">
        <v>0</v>
      </c>
      <c r="S25" s="23"/>
      <c r="T25" s="79">
        <f>ROUND(R25/$R$7*100,0)</f>
        <v>0</v>
      </c>
      <c r="U25" s="100"/>
      <c r="V25" s="30">
        <v>0</v>
      </c>
      <c r="W25" s="100"/>
      <c r="X25" s="79">
        <v>0</v>
      </c>
    </row>
    <row r="26" spans="1:26" ht="50.1" customHeight="1" x14ac:dyDescent="0.2">
      <c r="A26" s="99" t="s">
        <v>74</v>
      </c>
      <c r="B26" s="23"/>
      <c r="C26" s="96"/>
      <c r="D26" s="23"/>
      <c r="E26" s="31"/>
      <c r="F26" s="23"/>
      <c r="G26" s="96"/>
      <c r="H26" s="23"/>
      <c r="I26" s="31"/>
      <c r="K26" s="96"/>
      <c r="L26" s="23"/>
      <c r="M26" s="31"/>
      <c r="N26" s="23"/>
      <c r="O26" s="96"/>
      <c r="P26" s="23"/>
      <c r="Q26" s="97"/>
      <c r="R26" s="30">
        <v>47639</v>
      </c>
      <c r="S26" s="23"/>
      <c r="T26" s="79">
        <f>ROUND(R26/$R$7*100,0)</f>
        <v>0</v>
      </c>
      <c r="U26" s="100"/>
      <c r="V26" s="30">
        <v>2646</v>
      </c>
      <c r="W26" s="100"/>
      <c r="X26" s="79">
        <v>0</v>
      </c>
    </row>
    <row r="27" spans="1:26" ht="24.95" customHeight="1" x14ac:dyDescent="0.2">
      <c r="A27" s="101" t="s">
        <v>75</v>
      </c>
      <c r="B27" s="23"/>
      <c r="C27" s="96"/>
      <c r="D27" s="23"/>
      <c r="E27" s="31"/>
      <c r="F27" s="23"/>
      <c r="G27" s="96"/>
      <c r="H27" s="23"/>
      <c r="I27" s="31"/>
      <c r="K27" s="96"/>
      <c r="L27" s="23"/>
      <c r="M27" s="31"/>
      <c r="N27" s="23"/>
      <c r="O27" s="96"/>
      <c r="P27" s="23"/>
      <c r="Q27" s="97"/>
      <c r="R27" s="30">
        <v>0</v>
      </c>
      <c r="S27" s="23"/>
      <c r="T27" s="79">
        <f>ROUND(R27/$R$7*100,0)</f>
        <v>0</v>
      </c>
      <c r="U27" s="100"/>
      <c r="V27" s="30">
        <v>0</v>
      </c>
      <c r="W27" s="100"/>
      <c r="X27" s="79">
        <v>0</v>
      </c>
    </row>
    <row r="28" spans="1:26" ht="24.95" customHeight="1" x14ac:dyDescent="0.2">
      <c r="B28" s="23"/>
      <c r="C28" s="96"/>
      <c r="D28" s="23"/>
      <c r="E28" s="31"/>
      <c r="F28" s="23"/>
      <c r="G28" s="96"/>
      <c r="H28" s="23"/>
      <c r="I28" s="31"/>
      <c r="K28" s="96"/>
      <c r="L28" s="23"/>
      <c r="M28" s="31"/>
      <c r="N28" s="23"/>
      <c r="O28" s="96"/>
      <c r="P28" s="23"/>
      <c r="Q28" s="97"/>
      <c r="R28" s="30"/>
      <c r="S28" s="23"/>
      <c r="T28" s="79"/>
      <c r="U28" s="23"/>
      <c r="V28" s="30"/>
      <c r="W28" s="23"/>
      <c r="X28" s="79"/>
    </row>
    <row r="29" spans="1:26" ht="24.95" customHeight="1" x14ac:dyDescent="0.2">
      <c r="A29" s="98" t="s">
        <v>76</v>
      </c>
      <c r="B29" s="23"/>
      <c r="C29" s="96"/>
      <c r="D29" s="23"/>
      <c r="E29" s="31"/>
      <c r="F29" s="23"/>
      <c r="G29" s="96"/>
      <c r="H29" s="23"/>
      <c r="I29" s="31"/>
      <c r="K29" s="96"/>
      <c r="L29" s="23"/>
      <c r="M29" s="31"/>
      <c r="N29" s="23"/>
      <c r="O29" s="96"/>
      <c r="P29" s="23"/>
      <c r="Q29" s="97"/>
      <c r="R29" s="30"/>
      <c r="S29" s="23"/>
      <c r="T29" s="79"/>
      <c r="U29" s="23"/>
      <c r="V29" s="30"/>
      <c r="W29" s="79"/>
      <c r="X29" s="79"/>
      <c r="Y29" s="79"/>
    </row>
    <row r="30" spans="1:26" ht="24.95" customHeight="1" x14ac:dyDescent="0.2">
      <c r="A30" s="26"/>
      <c r="B30" s="23"/>
      <c r="C30" s="93"/>
      <c r="D30" s="23"/>
      <c r="E30" s="81"/>
      <c r="F30" s="23"/>
      <c r="G30" s="81"/>
      <c r="H30" s="23"/>
      <c r="I30" s="81"/>
      <c r="K30" s="81"/>
      <c r="L30" s="23"/>
      <c r="M30" s="102"/>
      <c r="N30" s="23"/>
      <c r="O30" s="81"/>
      <c r="P30" s="23"/>
      <c r="Q30" s="81"/>
      <c r="R30" s="30"/>
      <c r="S30" s="79"/>
      <c r="T30" s="79"/>
      <c r="U30" s="23"/>
      <c r="V30" s="30"/>
      <c r="W30" s="79"/>
      <c r="X30" s="79"/>
      <c r="Y30" s="79"/>
    </row>
    <row r="31" spans="1:26" ht="24.95" customHeight="1" x14ac:dyDescent="0.2">
      <c r="A31" s="23"/>
      <c r="B31" s="23"/>
      <c r="C31" s="96"/>
      <c r="D31" s="23"/>
      <c r="E31" s="31"/>
      <c r="F31" s="23"/>
      <c r="G31" s="96"/>
      <c r="H31" s="23"/>
      <c r="I31" s="31"/>
      <c r="K31" s="96"/>
      <c r="L31" s="23"/>
      <c r="M31" s="31"/>
      <c r="N31" s="23"/>
      <c r="O31" s="96"/>
      <c r="P31" s="23"/>
      <c r="Q31" s="97"/>
      <c r="R31" s="30"/>
      <c r="S31" s="79"/>
      <c r="T31" s="79"/>
      <c r="U31" s="23"/>
      <c r="V31" s="30"/>
      <c r="W31" s="79"/>
      <c r="X31" s="79"/>
      <c r="Y31" s="79"/>
    </row>
    <row r="32" spans="1:26" ht="24.95" customHeight="1" x14ac:dyDescent="0.2">
      <c r="A32" s="17" t="s">
        <v>77</v>
      </c>
      <c r="B32" s="23"/>
      <c r="C32" s="96"/>
      <c r="D32" s="23"/>
      <c r="E32" s="31"/>
      <c r="F32" s="23"/>
      <c r="G32" s="96"/>
      <c r="H32" s="23"/>
      <c r="I32" s="31"/>
      <c r="K32" s="96"/>
      <c r="L32" s="23"/>
      <c r="M32" s="31"/>
      <c r="N32" s="23"/>
      <c r="O32" s="96"/>
      <c r="P32" s="23"/>
      <c r="Q32" s="97"/>
      <c r="R32" s="86">
        <f>SUM(R25:R31)</f>
        <v>47639</v>
      </c>
      <c r="S32" s="92"/>
      <c r="T32" s="89">
        <f>SUM(T25:T31)</f>
        <v>0</v>
      </c>
      <c r="U32" s="17"/>
      <c r="V32" s="86">
        <f>SUM(V25:V31)</f>
        <v>2646</v>
      </c>
      <c r="W32" s="79"/>
      <c r="X32" s="89">
        <f>SUM(X25:X31)</f>
        <v>0</v>
      </c>
      <c r="Y32" s="79"/>
    </row>
    <row r="33" spans="1:24" ht="24.95" customHeight="1" x14ac:dyDescent="0.2">
      <c r="A33" s="23"/>
      <c r="B33" s="23"/>
      <c r="C33" s="96"/>
      <c r="D33" s="23"/>
      <c r="E33" s="31"/>
      <c r="F33" s="23"/>
      <c r="G33" s="96"/>
      <c r="H33" s="23"/>
      <c r="I33" s="31"/>
      <c r="K33" s="96"/>
      <c r="L33" s="23"/>
      <c r="M33" s="31"/>
      <c r="N33" s="23"/>
      <c r="O33" s="96"/>
      <c r="P33" s="23"/>
      <c r="Q33" s="97"/>
      <c r="R33" s="30"/>
      <c r="S33" s="23"/>
      <c r="T33" s="79"/>
      <c r="U33" s="23"/>
      <c r="V33" s="30"/>
      <c r="W33" s="23"/>
      <c r="X33" s="79"/>
    </row>
    <row r="34" spans="1:24" ht="24.95" customHeight="1" thickBot="1" x14ac:dyDescent="0.25">
      <c r="A34" s="17" t="s">
        <v>78</v>
      </c>
      <c r="B34" s="23"/>
      <c r="C34" s="103">
        <f>C21+C30</f>
        <v>44455428</v>
      </c>
      <c r="D34" s="23"/>
      <c r="E34" s="104">
        <f>ROUNDUP(C34*100/$C$7,0)</f>
        <v>16</v>
      </c>
      <c r="F34" s="23"/>
      <c r="G34" s="103">
        <f>G21+G30</f>
        <v>19045929</v>
      </c>
      <c r="H34" s="23"/>
      <c r="I34" s="104">
        <f>ROUNDUP(G34*100/$G$7,0)</f>
        <v>8</v>
      </c>
      <c r="K34" s="103">
        <f>K21+K30</f>
        <v>-37008290</v>
      </c>
      <c r="L34" s="23"/>
      <c r="M34" s="104">
        <f>ROUND(K34*100/$K$7,0)</f>
        <v>18</v>
      </c>
      <c r="N34" s="23"/>
      <c r="O34" s="103">
        <f>O21+O30</f>
        <v>-11857436</v>
      </c>
      <c r="P34" s="23"/>
      <c r="Q34" s="105">
        <f>ROUND(O34*100/$O$7,0)</f>
        <v>6</v>
      </c>
      <c r="R34" s="106">
        <f>R21+R32</f>
        <v>7248735</v>
      </c>
      <c r="S34" s="17"/>
      <c r="T34" s="115">
        <f>T21+T32</f>
        <v>9</v>
      </c>
      <c r="U34" s="17"/>
      <c r="V34" s="106">
        <f>V21+V32</f>
        <v>6896989</v>
      </c>
      <c r="W34" s="23"/>
      <c r="X34" s="115">
        <f>X21+X32</f>
        <v>13</v>
      </c>
    </row>
    <row r="35" spans="1:24" ht="24.95" customHeight="1" thickTop="1" x14ac:dyDescent="0.2">
      <c r="A35" s="71"/>
    </row>
    <row r="36" spans="1:24" ht="24.95" customHeight="1" thickBot="1" x14ac:dyDescent="0.25">
      <c r="A36" s="23"/>
      <c r="B36" s="23"/>
      <c r="C36" s="119" t="str">
        <f>C5</f>
        <v>105年1月1日至6月30日</v>
      </c>
      <c r="D36" s="119"/>
      <c r="E36" s="119"/>
      <c r="F36" s="23"/>
      <c r="G36" s="119" t="str">
        <f>FiscalPeriod1C</f>
        <v>104年1月1日至6月30日</v>
      </c>
      <c r="H36" s="119"/>
      <c r="I36" s="119"/>
      <c r="K36" s="119" t="str">
        <f>K5</f>
        <v>105年7月1日至9月30日</v>
      </c>
      <c r="L36" s="119"/>
      <c r="M36" s="119"/>
      <c r="N36" s="23"/>
      <c r="O36" s="119" t="str">
        <f>O5</f>
        <v>104年7月1日至9月30日</v>
      </c>
      <c r="P36" s="119"/>
      <c r="Q36" s="119"/>
      <c r="R36" s="119" t="str">
        <f>R5</f>
        <v>109年1月1日至3月31日</v>
      </c>
      <c r="S36" s="119"/>
      <c r="T36" s="119"/>
      <c r="U36" s="23"/>
      <c r="V36" s="119" t="str">
        <f>V5</f>
        <v>108年1月1日至3月31日</v>
      </c>
      <c r="W36" s="119"/>
      <c r="X36" s="119"/>
    </row>
    <row r="37" spans="1:24" ht="24.95" customHeight="1" thickBot="1" x14ac:dyDescent="0.25">
      <c r="A37" s="23"/>
      <c r="B37" s="23"/>
      <c r="C37" s="75" t="s">
        <v>79</v>
      </c>
      <c r="D37" s="23"/>
      <c r="E37" s="75" t="s">
        <v>80</v>
      </c>
      <c r="F37" s="23"/>
      <c r="G37" s="75" t="s">
        <v>79</v>
      </c>
      <c r="H37" s="23"/>
      <c r="I37" s="75" t="s">
        <v>80</v>
      </c>
      <c r="K37" s="75" t="s">
        <v>79</v>
      </c>
      <c r="L37" s="23"/>
      <c r="M37" s="75" t="s">
        <v>80</v>
      </c>
      <c r="N37" s="23"/>
      <c r="O37" s="75" t="s">
        <v>79</v>
      </c>
      <c r="P37" s="23"/>
      <c r="Q37" s="75" t="s">
        <v>80</v>
      </c>
      <c r="R37" s="75" t="s">
        <v>79</v>
      </c>
      <c r="S37" s="23"/>
      <c r="T37" s="75" t="s">
        <v>80</v>
      </c>
      <c r="U37" s="23"/>
      <c r="V37" s="75" t="s">
        <v>79</v>
      </c>
      <c r="W37" s="23"/>
      <c r="X37" s="75" t="s">
        <v>80</v>
      </c>
    </row>
    <row r="38" spans="1:24" ht="24.95" customHeight="1" thickBot="1" x14ac:dyDescent="0.25">
      <c r="A38" s="17" t="s">
        <v>81</v>
      </c>
      <c r="B38" s="23"/>
      <c r="C38" s="107">
        <v>0.22</v>
      </c>
      <c r="D38" s="23"/>
      <c r="E38" s="107">
        <v>0.19</v>
      </c>
      <c r="F38" s="23"/>
      <c r="G38" s="107">
        <v>0.4</v>
      </c>
      <c r="H38" s="23"/>
      <c r="I38" s="107">
        <v>0.34</v>
      </c>
      <c r="K38" s="107">
        <f>K17/'109Q1資產負債表-查核'!R26*10</f>
        <v>-0.86920349999999991</v>
      </c>
      <c r="L38" s="23"/>
      <c r="M38" s="107">
        <f>K21/'109Q1資產負債表-查核'!R26*10</f>
        <v>-0.92520724999999993</v>
      </c>
      <c r="N38" s="23"/>
      <c r="O38" s="107" t="e">
        <f>O17/'109Q1資產負債表-查核'!#REF!*10</f>
        <v>#REF!</v>
      </c>
      <c r="P38" s="23"/>
      <c r="Q38" s="107" t="e">
        <f>O21/'109Q1資產負債表-查核'!#REF!*10</f>
        <v>#REF!</v>
      </c>
      <c r="R38" s="108">
        <f>R17/'109Q1資產負債表-查核'!R26*10</f>
        <v>0.287538075</v>
      </c>
      <c r="S38" s="19"/>
      <c r="T38" s="108">
        <f>R21/'109Q1資產負債表-查核'!R26*10</f>
        <v>0.1800274</v>
      </c>
      <c r="U38" s="19"/>
      <c r="V38" s="108">
        <f>V17/'109Q1資產負債表-查核'!Z26*10</f>
        <v>0.19497747499999998</v>
      </c>
      <c r="W38" s="19"/>
      <c r="X38" s="108">
        <f>V21/'109Q1資產負債表-查核'!Z26*10</f>
        <v>0.17235857500000001</v>
      </c>
    </row>
    <row r="39" spans="1:24" ht="24.95" customHeight="1" thickTop="1" x14ac:dyDescent="0.2">
      <c r="A39" s="23"/>
      <c r="B39" s="23"/>
      <c r="C39" s="25"/>
      <c r="D39" s="23"/>
      <c r="E39" s="25"/>
      <c r="F39" s="23"/>
      <c r="G39" s="25"/>
      <c r="H39" s="23"/>
      <c r="I39" s="25"/>
    </row>
    <row r="40" spans="1:24" ht="24.95" customHeight="1" x14ac:dyDescent="0.2">
      <c r="K40" s="109"/>
      <c r="Q40" s="110"/>
    </row>
    <row r="41" spans="1:24" ht="24.95" customHeight="1" x14ac:dyDescent="0.2">
      <c r="K41" s="109"/>
      <c r="Q41" s="110"/>
    </row>
  </sheetData>
  <mergeCells count="15">
    <mergeCell ref="A1:X1"/>
    <mergeCell ref="A2:X2"/>
    <mergeCell ref="C36:E36"/>
    <mergeCell ref="G36:I36"/>
    <mergeCell ref="C5:E5"/>
    <mergeCell ref="G5:I5"/>
    <mergeCell ref="K36:M36"/>
    <mergeCell ref="O36:Q36"/>
    <mergeCell ref="R5:T5"/>
    <mergeCell ref="V5:X5"/>
    <mergeCell ref="R36:T36"/>
    <mergeCell ref="V36:X36"/>
    <mergeCell ref="A3:X3"/>
    <mergeCell ref="K5:M5"/>
    <mergeCell ref="O5:Q5"/>
  </mergeCells>
  <phoneticPr fontId="5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2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 { 1 2 4 9 0 D 5 B - 5 0 B 3 - 4 E 5 3 - 8 E 1 1 - E 6 A 7 D 4 1 7 6 E C 9 } < / V a l u e >  
         < / P a r t I t e m >  
         < P a r t I t e m >  
             < P r o p e r t y N a m e > D A L i n k L i s t K e y < / P r o p e r t y N a m e >  
             < V a l u e > { 1 6 5 3 A 2 C A - 5 D C 4 - 4 F 7 3 - B 6 9 5 - 1 2 E A B 4 7 3 E 8 3 8 } < / V a l u e >  
         < / P a r t I t e m >  
         < P a r t I t e m >  
             < P r o p e r t y N a m e > T B L i n k T y p e L i n k H i g h l i g h t < / P r o p e r t y N a m e >  
             < V a l u e > T r u e < / V a l u e >  
         < / P a r t I t e m >  
     < / P a r t s >  
 < / P a r t M a p > 
</file>

<file path=customXml/item3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 2 1 6 0 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 2 8 1 0 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 - 1 3 3 0 4 4 4 6 . 0 0 0 0 < / N u m e r i c V a l u e >  
         < V a l u e > - 1 3 3 0 4 4 4 6 . 0 0 0 0 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 3 1 1 0 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 3 3 1 0 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 - 4 7 4 4 7 9 7 7 . 0 0 0 0 < / N u m e r i c V a l u e >  
         < V a l u e > - 4 7 4 4 7 9 7 7 . 0 0 0 0 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 3 3 2 0 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 - 6 1 8 1 8 6 1 9 . 0 0 0 0 < / N u m e r i c V a l u e >  
         < V a l u e > - 6 1 8 1 8 6 1 9 . 0 0 0 0 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 2 2 6 0 - 1 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 - 6 8 6 6 3 5 9 . 0 0 0 0 < / N u m e r i c V a l u e >  
         < V a l u e > - 6 8 6 6 3 5 9 . 0 0 0 0 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 8 1 1 0 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 4 3 0 0 4 2 7 . 0 0 0 0 < / N u m e r i c V a l u e >  
         < V a l u e > 4 3 0 0 4 2 7 . 0 0 0 0 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 4 0 0 0 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 - 2 8 1 3 4 8 4 9 3 . 0 0 0 0 < / N u m e r i c V a l u e >  
         < V a l u e > - 2 8 1 3 4 8 4 9 3 . 0 0 0 0 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 4 0 0 0 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 - 2 4 0 3 2 8 4 9 0 . 0 0 0 0 < / N u m e r i c V a l u e >  
         < V a l u e > - 2 4 0 3 2 8 4 9 0 . 0 0 0 0 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 6 0 0 0 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 2 4 2 4 5 9 5 9 4 . 0 0 0 0 < / N u m e r i c V a l u e >  
         < V a l u e > 2 4 2 4 5 9 5 9 4 . 0 0 0 0 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 6 0 0 0 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 2 1 1 4 4 0 2 9 7 . 0 0 0 0 < / N u m e r i c V a l u e >  
         < V a l u e > 2 1 1 4 4 0 2 9 7 . 0 0 0 0 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 - 9 6 9 6 2 9 1 . 0 0 0 0 < / N u m e r i c V a l u e >  
         < V a l u e > - 9 6 9 6 2 9 1 . 0 0 0 0 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 3 3 8 4 9 5 8 . 0 0 0 0 < / N u m e r i c V a l u e >  
         < V a l u e > 3 3 8 4 9 5 8 . 0 0 0 0 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 2 0 6 9 4 8 5 . 0 0 0 0 < / N u m e r i c V a l u e >  
         < V a l u e > 2 0 6 9 4 8 5 . 0 0 0 0 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 8 1 1 0 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 2 0 6 0 2 7 7 . 0 0 0 0 < / N u m e r i c V a l u e >  
         < V a l u e > 2 0 6 0 2 7 7 . 0 0 0 0 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 1 0 8 . 1 2 . 3 1 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 8 1 1 0 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 6 4 5 7 3 0 6 . 0 0 0 0 < / N u m e r i c V a l u e >  
         < V a l u e > 6 4 5 7 3 0 6 . 0 0 0 0 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 1 0 7 . 1 2 . 3 1 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 8 1 1 0 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 9 0 4 7 5 6 . 0 0 0 0 < / N u m e r i c V a l u e >  
         < V a l u e > 9 0 4 7 5 6 . 0 0 0 0 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 6 8 7 1 7 9 7 1 . 0 0 0 0 < / N u m e r i c V a l u e >  
         < V a l u e > 6 8 7 1 7 9 7 1 . 0 0 0 0 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 1 3 6 0 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 4 2 3 4 0 0 0 0 0 . 0 0 0 0 < / N u m e r i c V a l u e >  
         < V a l u e > 4 2 3 4 0 0 0 0 0 . 0 0 0 0 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 1 1 4 0 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 2 6 8 4 8 3 8 3 . 0 0 0 0 < / N u m e r i c V a l u e >  
         < V a l u e > 2 6 8 4 8 3 8 3 . 0 0 0 0 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 2 b 9 b d 4 6 c - 5 5 5 b - 4 9 0 4 - 9 5 f c - 9 c f f a 2 3 9 e f 3 5 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 1 3 1 0 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 4 6 6 0 4 0 4 9 . 0 0 0 0 < / N u m e r i c V a l u e >  
         < V a l u e > 4 6 6 0 4 0 4 9 . 0 0 0 0 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 1 3 1 0 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 1 1 9 0 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 2 1 5 6 0 0 3 1 . 0 0 0 0 < / N u m e r i c V a l u e >  
         < V a l u e > 2 1 5 6 0 0 3 1 . 0 0 0 0 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 1 2 5 0 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 3 2 3 5 9 1 6 . 0 0 0 0 < / N u m e r i c V a l u e >  
         < V a l u e > 3 2 3 5 9 1 6 . 0 0 0 0 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 1 2 9 8 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 1 5 3 9 1 7 6 . 0 0 0 0 < / N u m e r i c V a l u e >  
         < V a l u e > 1 5 3 9 1 7 6 . 0 0 0 0 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 d a 0 5 1 d d 8 - e 4 e 1 - 4 d 2 a - 8 1 7 7 - 5 4 1 6 7 f d 3 3 5 a 7 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 1 1 1 1 0 1 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 a d 6 7 f 7 f 2 - 1 9 d 4 - 4 f a 2 - 8 d 4 0 - 1 d 8 1 d 9 e 6 5 0 a d 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 1 1 1 1 0 2 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 - 4 9 5 0 0 9 . 0 0 0 0 < / N u m e r i c V a l u e >  
         < V a l u e > - 4 9 5 0 0 9 . 0 0 0 0 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 1 7 X X 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 1 2 8 2 5 5 2 8 . 0 0 0 0 < / N u m e r i c V a l u e >  
         < V a l u e > 1 2 8 2 5 5 2 8 . 0 0 0 0 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 1 5 X X 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 8 9 1 9 3 2 0 . 0 0 0 0 < / N u m e r i c V a l u e >  
         < V a l u e > 8 9 1 9 3 2 0 . 0 0 0 0 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 1 6 7 2 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 5 3 1 1 0 0 0 . 0 0 0 0 < / N u m e r i c V a l u e >  
         < V a l u e > 5 3 1 1 0 0 0 . 0 0 0 0 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 2 2 2 9 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 2 1 7 0 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 - 5 2 1 7 3 8 4 0 . 0 0 0 0 < / N u m e r i c V a l u e >  
         < V a l u e > - 5 2 1 7 3 8 4 0 . 0 0 0 0 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 2 2 9 8 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 - 4 2 1 0 7 9 . 0 0 0 0 < / N u m e r i c V a l u e >  
         < V a l u e > - 4 2 1 0 7 9 . 0 0 0 0 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 2 2 6 0 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 - 8 9 9 2 6 5 6 . 0 0 0 0 < / N u m e r i c V a l u e >  
         < V a l u e > - 8 9 9 2 6 5 6 . 0 0 0 0 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 3 3 5 0 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 - 2 2 8 7 7 1 1 . 0 0 0 0 < / N u m e r i c V a l u e >  
         < V a l u e > - 2 2 8 7 7 1 1 . 0 0 0 0 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 9 6 0 0 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 - 7 2 0 1 0 9 6 . 0 0 0 0 < / N u m e r i c V a l u e >  
         < V a l u e > - 7 2 0 1 0 9 6 . 0 0 0 0 < / V a l u e >  
         < C h a r t T y p e > c t C l a s s e s < / C h a r t T y p e >  
         < R e f e r e n c e > 2 8 1 0 1 < / R e f e r e n c e >  
         < T B D o c N a m e > �eIQ�b�Of��{h�1 0 9 . 0 3 . 3 1 < / T B D o c N a m e >  
         < T B C h a r t N a m e >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 2 2 1 0 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 - 1 5 1 2 7 2 . 0 0 0 0 < / N u m e r i c V a l u e >  
         < V a l u e > - 1 5 1 2 7 2 . 0 0 0 0 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 3 4 5 0 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 4 9 5 0 0 9 . 0 0 0 0 < / N u m e r i c V a l u e >  
         < V a l u e > 4 9 5 0 0 9 . 0 0 0 0 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 6 0 0 0 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 5 9 8 0 7 7 2 2 . 0 0 0 0 < / N u m e r i c V a l u e >  
         < V a l u e > 5 9 8 0 7 7 2 2 . 0 0 0 0 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 4 0 0 0 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 - 8 0 3 5 8 6 0 0 . 0 0 0 0 < / N u m e r i c V a l u e >  
         < V a l u e > - 8 0 3 5 8 6 0 0 . 0 0 0 0 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 a e 7 7 3 3 e f - 9 6 6 4 - 4 0 9 9 - 8 8 b b - f 5 5 3 8 9 a 1 f 3 e 9 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 3 4 5 0 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 4 9 5 0 0 9 . 0 0 0 0 < / N u m e r i c V a l u e >  
         < V a l u e > 4 9 5 0 0 9 . 0 0 0 0 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 4 8 7 d 4 2 1 2 - 2 2 7 1 - 4 8 c e - 8 b f 7 - d 4 c 4 e 1 a 0 1 d 3 f 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 1 X X X 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 7 6 9 2 5 5 5 1 9 . 0 0 0 0 < / N u m e r i c V a l u e >  
         < V a l u e > 7 6 9 2 5 5 5 1 9 . 0 0 0 0 < / V a l u e >  
         < C h a r t T y p e > c t C l a s s e s < / C h a r t T y p e >  
         < R e f e r e n c e > 2 8 1 0 1 < / R e f e r e n c e >  
         < T B D o c N a m e > �eIQ�b�Of��{h�1 0 9 . 0 3 . 3 1 < / T B D o c N a m e >  
         < T B C h a r t N a m e >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 e 6 9 7 1 b 0 d - 7 3 e 8 - 4 3 6 7 - 9 6 4 b - 8 b 9 3 c 7 1 c 7 e 8 6 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 1 1 6 0 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 1 2 7 3 3 2 . 0 0 0 0 < / N u m e r i c V a l u e >  
         < V a l u e > 1 2 7 3 3 2 . 0 0 0 0 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 1 e c 4 6 d d c - 0 9 1 3 - 4 6 e d - 9 3 d 3 - 2 1 f e c 1 f 1 c 2 5 1 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 1 3 3 0 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 2 7 7 8 9 8 0 . 0 0 0 0 < / N u m e r i c V a l u e >  
         < V a l u e > 2 7 7 8 9 8 0 . 0 0 0 0 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 1 3 3 0 < / A c c o u n t N u m b e r >  
         < R o u n d e d > f a l s e < / R o u n d e d >  
     < / T B L i n k >  
     < T B L i n k >  
         < V e r s i o n > 4 < / V e r s i o n >  
         < C o l u m n F i l t e r s / >  
         < D A L i n k I D > b 8 a b a a c f - 4 9 7 7 - 4 9 6 f - b f 8 1 - 0 0 2 0 b 8 d f a c 8 5 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 1 8 2 0 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 1 0 4 7 2 9 6 2 1 . 0 0 0 0 < / N u m e r i c V a l u e >  
         < V a l u e > 1 0 4 7 2 9 6 2 1 . 0 0 0 0 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 0 6 f 6 5 f 7 e - 8 e 6 9 - 4 d 0 4 - 8 2 a 7 - 7 9 6 3 a 3 a 6 8 d c e 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 1 8 6 0 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 2 7 7 6 1 7 6 . 0 0 0 0 < / N u m e r i c V a l u e >  
         < V a l u e > 2 7 7 6 1 7 6 . 0 0 0 0 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 8 b 0 a 7 f 4 5 - 9 f 9 a - 4 d 7 8 - 8 c 9 6 - 2 1 8 5 a 3 c 8 4 4 a 4 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 1 5 5 1 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 2 7 6 8 0 0 0 . 0 0 0 0 < / N u m e r i c V a l u e >  
         < V a l u e > 2 7 6 8 0 0 0 . 0 0 0 0 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 1 5 5 1 < / A c c o u n t N u m b e r >  
         < R o u n d e d > f a l s e < / R o u n d e d >  
     < / T B L i n k >  
     < T B L i n k >  
         < V e r s i o n > 4 < / V e r s i o n >  
         < C o l u m n F i l t e r s / >  
         < D A L i n k I D > f a e e 9 c f 7 - b 5 5 7 - 4 7 8 1 - 9 e b 0 - 6 2 c b 2 a 1 a 1 9 a d 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 1 5 6 1 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 2 4 8 0 1 2 9 2 . 0 0 0 0 < / N u m e r i c V a l u e >  
         < V a l u e > 2 4 8 0 1 2 9 2 . 0 0 0 0 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 e b 6 e b d 6 d - 2 b 3 9 - 4 5 a 7 - b 4 5 0 - 6 f 4 a b 7 2 2 6 5 5 3 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 1 6 3 1 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 2 8 9 8 2 3 9 5 . 0 0 0 0 < / N u m e r i c V a l u e >  
         < V a l u e > 2 8 9 8 2 3 9 5 . 0 0 0 0 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 1 6 3 1 < / A c c o u n t N u m b e r >  
         < R o u n d e d > f a l s e < / R o u n d e d >  
     < / T B L i n k >  
     < T B L i n k >  
         < V e r s i o n > 4 < / V e r s i o n >  
         < C o l u m n F i l t e r s / >  
         < D A L i n k I D > b 4 b 7 4 5 7 1 - 5 c 0 b - 4 6 7 a - 8 0 4 3 - 6 f b 2 8 3 c c 1 6 d 6 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 1 5 5 9 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 - 1 3 2 7 4 1 6 . 0 0 0 0 < / N u m e r i c V a l u e >  
         < V a l u e > - 1 3 2 7 4 1 6 . 0 0 0 0 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 9 3 c a 3 4 f 0 - 9 6 9 7 - 4 6 c d - 9 d 7 7 - a 6 7 0 1 7 a f 0 d b 5 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 1 5 6 9 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 - 2 2 6 8 7 9 4 0 . 0 0 0 0 < / N u m e r i c V a l u e >  
         < V a l u e > - 2 2 6 8 7 9 4 0 . 0 0 0 0 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 5 a 1 c e b f 5 - 0 f 3 1 - 4 6 e 4 - 8 9 2 0 - 2 9 5 6 e d c 7 e 0 5 5 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 1 6 3 9 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 - 2 8 9 2 8 0 1 1 . 0 0 0 0 < / N u m e r i c V a l u e >  
         < V a l u e > - 2 8 9 2 8 0 1 1 . 0 0 0 0 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 2 e a 0 8 e 2 3 - e a e 2 - 4 d 4 e - a 6 a 5 - f 2 a e f d 0 4 5 9 b 9 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 2 1 4 0 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 2 1 4 0 < / A c c o u n t N u m b e r >  
         < R o u n d e d > f a l s e < / R o u n d e d >  
     < / T B L i n k >  
     < T B L i n k >  
         < V e r s i o n > 4 < / V e r s i o n >  
         < C o l u m n F i l t e r s / >  
         < D A L i n k I D > 6 3 5 b d b b 2 - 8 b 8 3 - 4 2 d d - 9 e 5 a - 0 f b 4 e 7 2 a 6 6 d 5 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 1 1 1 8 0 1 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 1 5 4 5 9 9 5 . 0 0 0 0 < / N u m e r i c V a l u e >  
         < V a l u e > 1 5 4 5 9 9 5 . 0 0 0 0 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 1 1 1 8 0 1 < / A c c o u n t N u m b e r >  
         < R o u n d e d > f a l s e < / R o u n d e d >  
     < / T B L i n k >  
     < T B L i n k >  
         < V e r s i o n > 4 < / V e r s i o n >  
         < C o l u m n F i l t e r s / >  
         < D A L i n k I D > d 6 2 4 4 e 0 1 - 3 2 0 6 - 4 d 7 b - a 0 3 5 - b 2 b 5 0 6 1 f 6 2 1 6 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 1 1 1 8 0 2 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 - 3 4 1 0 3 8 . 0 0 0 0 < / N u m e r i c V a l u e >  
         < V a l u e > - 3 4 1 0 3 8 . 0 0 0 0 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 1 1 1 8 0 2 < / A c c o u n t N u m b e r >  
         < R o u n d e d > f a l s e < / R o u n d e d >  
     < / T B L i n k >  
     < T B L i n k >  
         < V e r s i o n > 4 < / V e r s i o n >  
         < C o l u m n F i l t e r s / >  
         < D A L i n k I D > 5 2 5 3 a a 9 f - 4 0 9 3 - 4 a 6 e - 9 4 4 0 - 0 3 7 3 f c 2 e 5 d 7 2 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 1 1 1 8 0 3 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 4 8 9 9 5 0 0 2 . 0 0 0 0 < / N u m e r i c V a l u e >  
         < V a l u e > 4 8 9 9 5 0 0 2 . 0 0 0 0 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 1 1 1 8 0 3 < / A c c o u n t N u m b e r >  
         < R o u n d e d > f a l s e < / R o u n d e d >  
     < / T B L i n k >  
     < T B L i n k >  
         < V e r s i o n > 4 < / V e r s i o n >  
         < C o l u m n F i l t e r s / >  
         < D A L i n k I D > 4 6 9 4 8 8 3 e - e 9 8 1 - 4 a 2 b - b a 9 2 - 6 9 2 7 5 2 e 1 2 a 2 7 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 1 1 1 8 0 4 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 - 3 5 9 5 9 1 0 . 0 0 0 0 < / N u m e r i c V a l u e >  
         < V a l u e > - 3 5 9 5 9 1 0 . 0 0 0 0 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 1 1 1 8 0 4 < / A c c o u n t N u m b e r >  
         < R o u n d e d > f a l s e < / R o u n d e d >  
     < / T B L i n k >  
     < T B L i n k >  
         < V e r s i o n > 4 < / V e r s i o n >  
         < C o l u m n F i l t e r s / >  
         < D A L i n k I D > 0 7 b 5 0 8 e 5 - b 7 0 e - 4 7 a e - 8 d b 5 - c 3 f 7 6 4 d 2 2 f 9 9 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 - 9 8 3 0 5 3 . 0 0 0 0 < / N u m e r i c V a l u e >  
         < V a l u e > - 9 8 3 0 5 3 . 0 0 0 0 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 c 1 d 8 7 e b e - 4 4 d f - 4 3 5 4 - 8 e 7 8 - 2 c 3 a b 5 8 a 2 0 1 2 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 7 1 2 2 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 5 f d f b e 0 5 - d 7 2 9 - 4 7 0 e - a 8 c 4 - a f 3 6 b e a 5 f b 5 8 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 7 1 3 0 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 - 1 1 0 0 0 0 . 0 0 0 0 < / N u m e r i c V a l u e >  
         < V a l u e > - 1 1 0 0 0 0 . 0 0 0 0 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 6 d 3 3 c 0 e 1 - a d e a - 4 8 7 5 - b 5 7 1 - a 2 f 6 8 2 7 d 7 a 4 2 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 7 1 4 0 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 3 0 0 1 0 2 3 . 0 0 0 0 < / N u m e r i c V a l u e >  
         < V a l u e > 3 0 0 1 0 2 3 . 0 0 0 0 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 a d 8 5 0 c 5 7 - 9 0 d 5 - 4 9 a e - a b 7 5 - c 2 c 0 e f c 0 4 2 9 3 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 7 1 6 0 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 - 4 4 3 4 7 0 . 0 0 0 0 < / N u m e r i c V a l u e >  
         < V a l u e > - 4 4 3 4 7 0 . 0 0 0 0 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 2 2 0 7 9 5 9 f - 0 5 e 7 - 4 e 1 b - 8 c b 7 - 5 f f c 9 a e 8 d 1 1 c 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 7 3 1 0 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 7 3 3 8 8 1 3 . 0 0 0 0 < / N u m e r i c V a l u e >  
         < V a l u e > 7 3 3 8 8 1 3 . 0 0 0 0 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 b 9 d c 1 b d 4 - e c 5 4 - 4 c 3 2 - 8 8 1 c - b 6 3 9 9 e 1 e 9 d 8 1 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 7 4 8 0 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 e 6 4 b d 2 4 f - 3 2 f b - 4 f 0 d - b 2 3 d - e e 2 2 f 2 a d 8 a 2 2 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 7 1 1 0 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 - 9 3 4 1 6 3 . 0 0 0 0 < / N u m e r i c V a l u e >  
         < V a l u e > - 9 3 4 1 6 3 . 0 0 0 0 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 9 4 9 f 9 2 2 4 - f c 7 f - 4 e a 5 - 8 2 2 5 - 8 0 7 5 9 3 9 8 7 2 3 b 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 7 1 2 2 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 5 0 e 5 6 d 7 d - c 2 4 6 - 4 4 1 e - b 4 2 3 - 6 2 e b 7 d 2 7 9 0 2 b 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 7 1 3 0 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 0 9 2 4 c b c 2 - 8 c c 2 - 4 c 2 1 - 9 7 3 0 - 9 0 b 2 2 8 2 b c b 0 2 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 7 1 4 0 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 9 1 0 4 6 2 . 0 0 0 0 < / N u m e r i c V a l u e >  
         < V a l u e > 9 1 0 4 6 2 . 0 0 0 0 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 2 2 9 2 c d 7 0 - 0 8 6 0 - 4 d 5 d - 9 5 e 4 - 6 4 9 3 3 a 3 a 2 2 e f 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 7 1 6 0 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 - 4 4 8 1 4 6 . 0 0 0 0 < / N u m e r i c V a l u e >  
         < V a l u e > - 4 4 8 1 4 6 . 0 0 0 0 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 7 b 9 e d 3 3 c - 9 1 5 b - 4 4 2 7 - a d e 7 - c 2 a b 9 b 3 f 7 1 3 9 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 7 3 1 0 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 - 3 5 0 1 3 2 6 . 0 0 0 0 < / N u m e r i c V a l u e >  
         < V a l u e > - 3 5 0 1 3 2 6 . 0 0 0 0 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 3 c b 0 5 9 9 4 - e 3 9 1 - 4 7 3 8 - b 1 7 9 - 7 6 0 8 0 3 e c 8 4 7 3 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 7 4 8 0 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 - 6 0 0 . 0 0 0 0 < / N u m e r i c V a l u e >  
         < V a l u e > - 6 0 0 . 0 0 0 0 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 0 9 d 1 9 4 b 4 - 0 6 7 7 - 4 6 9 5 - 8 7 d d - d 9 7 6 4 c b 0 2 d 1 1 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 7 5 6 0 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 7 e 7 7 9 e d 1 - 2 4 1 8 - 4 e 0 1 - 9 6 4 5 - 0 e f 3 0 1 8 6 a 9 c 1 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 7 5 6 0 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 3 8 1 7 e b 1 4 - 8 3 b f - 4 3 1 6 - b c 1 7 - a b 4 5 1 9 6 1 4 8 2 e 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 7 8 8 0 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 6 5 5 4 9 6 c f - c a b 0 - 4 8 e a - b 2 c 7 - e b f c e 4 b 7 e 0 2 f 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 7 8 8 0 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 9 6 3 f a 6 0 a - 8 8 6 3 - 4 e 2 1 - b 2 4 9 - d e c 1 1 1 b 0 8 1 0 6 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 8 8 0 3 3 1 3 . 0 0 0 0 < / N u m e r i c V a l u e >  
         < V a l u e > 8 8 0 3 3 1 3 . 0 0 0 0 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 2 0 d f 4 e 1 8 - 2 8 0 6 - 4 2 5 8 - b 6 5 f - 4 4 4 c a 7 b a a 6 3 9 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 2 4 6 0 4 2 . 0 0 0 0 < / N u m e r i c V a l u e >  
         < V a l u e > 2 4 6 0 4 2 . 0 0 0 0 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 5 9 f 3 b 1 9 2 - e 8 7 b - 4 0 6 0 - 9 b e f - 5 2 3 0 b a 2 a 5 7 4 9 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 7 1 0 0 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 - 3 9 7 3 7 7 3 . 0 0 0 0 < / N u m e r i c V a l u e >  
         < V a l u e > - 3 9 7 3 7 7 3 . 0 0 0 0 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 1 6 9 7 6 0 9 2 - b 5 a 0 - 4 0 f 6 - 9 4 5 e - 1 1 8 4 3 e e 5 7 3 f 5 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 2 9 4 1 5 0 . 0 0 0 0 < / N u m e r i c V a l u e >  
         < V a l u e > 2 9 4 1 5 0 . 0 0 0 0 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 6 9 1 c 2 a f f - 7 6 d 6 - 4 d b 3 - 9 b 7 9 - 7 3 6 e a f 2 4 4 b 2 5 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 D T T - 3 4 2 0 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 �eIQ�b�Of��{h�1 0 9 . 0 3 . 3 1 < / T B D o c N a m e >  
         < T B C h a r t N a m e > D e t a i l 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 d 1 7 7 e 4 3 7 - f d f 8 - 4 f a 3 - 8 7 9 d - b 8 1 1 7 0 7 e 8 6 1 5 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 9 6 0 0 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 - 6 8 9 4 3 4 3 . 0 0 0 0 < / N u m e r i c V a l u e >  
         < V a l u e > - 6 8 9 4 3 4 3 . 0 0 0 0 < / V a l u e >  
         < C h a r t T y p e > c t C l a s s e s < / C h a r t T y p e >  
         < R e f e r e n c e > 2 8 1 0 1 < / R e f e r e n c e >  
         < T B D o c N a m e > �eIQ�b�Of��{h�1 0 9 . 0 3 . 3 1 < / T B D o c N a m e >  
         < T B C h a r t N a m e > C l a s s e s 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 a c 8 5 0 3 2 b - b 3 a c - 4 c 3 0 - b d 6 a - c e d b b 8 8 6 f 8 1 7 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 9 6 0 0 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 - 7 2 0 1 0 9 6 . 0 0 0 0 < / N u m e r i c V a l u e >  
         < V a l u e > - 7 2 0 1 0 9 6 . 0 0 0 0 < / V a l u e >  
         < C h a r t T y p e > c t C l a s s e s < / C h a r t T y p e >  
         < R e f e r e n c e > 2 8 1 0 1 < / R e f e r e n c e >  
         < T B D o c N a m e > �eIQ�b�Of��{h�1 0 9 . 0 3 . 3 1 < / T B D o c N a m e >  
         < T B C h a r t N a m e >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 4 1 5 4 b 3 5 1 - 3 d 5 b - 4 2 2 5 - a 0 b 5 - 5 3 b 5 a 8 b 5 9 7 f 4 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 4 0 0 0 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 - 5 1 4 6 6 2 4 6 . 0 0 0 0 < / N u m e r i c V a l u e >  
         < V a l u e > - 5 1 4 6 6 2 4 6 . 0 0 0 0 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 2 f 0 8 8 0 d 6 - 7 e 8 0 - 4 d d d - 9 f d 1 - 0 2 d d b 9 8 f c 3 5 d 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 6 0 0 0 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 4 7 3 4 6 7 7 0 . 0 0 0 0 < / N u m e r i c V a l u e >  
         < V a l u e > 4 7 3 4 6 7 7 0 . 0 0 0 0 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 8 b 3 7 7 a a 4 - f 8 0 0 - 4 4 a 3 - a d 6 0 - 6 2 9 2 9 3 3 4 a 3 e c 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 D T T - 1 9 0 0 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 4 5 1 9 3 0 3 6 . 0 0 0 0 < / N u m e r i c V a l u e >  
         < V a l u e > 4 5 1 9 3 0 3 6 . 0 0 0 0 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 D T T - 1 9 0 0 < / A c c o u n t N u m b e r >  
         < R o u n d e d > f a l s e < / R o u n d e d >  
     < / T B L i n k >  
     < T B L i n k >  
         < V e r s i o n > 4 < / V e r s i o n >  
         < C o l u m n F i l t e r s / >  
         < D A L i n k I D > 2 5 d c 8 b d 4 - 4 b 9 4 - 4 4 b 6 - b 0 d 5 - 1 a 0 7 8 a 7 8 5 a 3 6 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 D T T - 2 3 0 0 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 - 1 0 3 8 0 2 4 4 . 0 0 0 0 < / N u m e r i c V a l u e >  
         < V a l u e > - 1 0 3 8 0 2 4 4 . 0 0 0 0 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 D T T - 2 3 0 0 < / A c c o u n t N u m b e r >  
         < R o u n d e d > f a l s e < / R o u n d e d >  
     < / T B L i n k >  
     < T B L i n k >  
         < V e r s i o n > 4 < / V e r s i o n >  
         < C o l u m n F i l t e r s / >  
         < D A L i n k I D > e b 2 2 4 0 c 7 - b 0 2 9 - 4 b 4 d - 9 b 5 8 - e 4 2 7 a c e 1 6 9 6 5 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 D T T - 2 4 0 0 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 - 3 5 3 8 9 2 3 4 . 0 0 0 0 < / N u m e r i c V a l u e >  
         < V a l u e > - 3 5 3 8 9 2 3 4 . 0 0 0 0 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 D T T - 2 4 0 0 < / A c c o u n t N u m b e r >  
         < R o u n d e d > f a l s e < / R o u n d e d >  
     < / T B L i n k >  
     < T B L i n k >  
         < V e r s i o n > 4 < / V e r s i o n >  
         < C o l u m n F i l t e r s / >  
         < D A L i n k I D > 9 4 0 8 d 9 4 a - b 9 9 f - 4 a f c - 8 4 e 8 - 1 5 0 7 4 f d 1 0 d b c 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 7 5 1 0 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 2 4 6 0 4 2 . 0 0 0 0 < / N u m e r i c V a l u e >  
         < V a l u e > 2 4 6 0 4 2 . 0 0 0 0 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 9 9 f c 9 9 c d - a e 2 d - 4 8 9 d - b f e b - 2 b 0 1 6 9 6 7 d d f a 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 7 5 1 0 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 2 9 4 1 5 0 . 0 0 0 0 < / N u m e r i c V a l u e >  
         < V a l u e > 2 9 4 1 5 0 . 0 0 0 0 < / V a l u e >  
         < C h a r t T y p e > c t F S L i n e s < / C h a r t T y p e >  
         < R e f e r e n c e > 2 8 1 0 1 < / R e f e r e n c e >  
         < T B D o c N a m e > �eIQ�b�Of��{h�1 0 9 . 0 3 . 3 1 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 a 2 3 f 0 9 5 6 - 7 c f 1 - 4 7 2 6 - a 9 f 8 - 1 7 8 4 d a d b b 7 9 0 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 1 X X X 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 7 4 3 0 7 7 3 1 9 . 0 0 0 0 < / N u m e r i c V a l u e >  
         < V a l u e > 7 4 3 0 7 7 3 1 9 . 0 0 0 0 < / V a l u e >  
         < C h a r t T y p e > c t C l a s s e s < / C h a r t T y p e >  
         < R e f e r e n c e > 2 8 1 0 1 < / R e f e r e n c e >  
         < T B D o c N a m e > �eIQ�b�Of��{h�1 0 9 . 0 3 . 3 1 < / T B D o c N a m e >  
         < T B C h a r t N a m e > C l a s s e s < / T B C h a r t N a m e >  
         < C o l u m n N a m e > P r i o r P e r i o d 4 B a l a n c e < / C o l u m n N a m e >  
         < U s e r F r i e n d l y C o l u m n N a m e > 1 0 8 . 0 3 . 3 1 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 b 0 7 3 1 d 9 a - c c 7 f - 4 1 3 1 - 8 c 6 5 - 6 e a 7 f 1 4 8 5 9 c d 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 �eIQ�b�Of��{h�1 0 9 . 0 3 . 3 1   3 2 X X   1 0 9 . 0 3 . 3 1 P e r 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 - 1 2 3 3 1 5 9 9 5 . 0 0 0 0 < / N u m e r i c V a l u e >  
         < V a l u e > - 1 2 3 3 1 5 9 9 5 . 0 0 0 0 < / V a l u e >  
         < C h a r t T y p e > c t F S S u b c l a s s e s < / C h a r t T y p e >  
         < R e f e r e n c e > 2 8 1 0 1 < / R e f e r e n c e >  
         < T B D o c N a m e > �eIQ�b�Of��{h�1 0 9 . 0 3 . 3 1 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 1 0 9 . 0 3 . 3 1 P e r   A u d i t < / U s e r F r i e n d l y C o l u m n N a m e >  
         < A c c o u n t N u m b e r > 3 2 X X < / A c c o u n t N u m b e r >  
         < R o u n d e d > f a l s e < / R o u n d e d >  
     < / T B L i n k >  
 < / A r r a y O f T B L i n k > 
</file>

<file path=customXml/item4.xml><?xml version="1.0" encoding="utf-8"?>
<DAEMSEngagementItemInfo xmlns="http://schemas.microsoft.com/DAEMSEngagementItemInfoXML">
  <EngagementID>5000649944</EngagementID>
  <LogicalEMSServerID>3792125711090171304</LogicalEMSServerID>
  <WorkingPaperID>3058459140000000169</WorkingPaperID>
</DAEMSEngagementItemInfo>
</file>

<file path=customXml/itemProps1.xml><?xml version="1.0" encoding="utf-8"?>
<ds:datastoreItem xmlns:ds="http://schemas.openxmlformats.org/officeDocument/2006/customXml" ds:itemID="{1653A2CA-5DC4-4F73-B695-12EAB473E838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CB627008-2613-483B-9A2F-82248C63D342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12490D5B-50B3-4E53-8E11-E6A7D4176EC9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8F13E103-4EE1-4002-B144-6277C44593CE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109Q1資產負債表-查核</vt:lpstr>
      <vt:lpstr>109Q1損益表-核閱</vt:lpstr>
      <vt:lpstr>'109Q1資產負債表-查核'!ActDesc</vt:lpstr>
      <vt:lpstr>'109Q1損益表-核閱'!ActDesc_1</vt:lpstr>
      <vt:lpstr>'109Q1資產負債表-查核'!ActDesc_P2</vt:lpstr>
      <vt:lpstr>'109Q1損益表-核閱'!Col01_1</vt:lpstr>
      <vt:lpstr>'109Q1損益表-核閱'!Col02_1</vt:lpstr>
      <vt:lpstr>'109Q1損益表-核閱'!Col03_1</vt:lpstr>
      <vt:lpstr>'109Q1損益表-核閱'!Col04_1</vt:lpstr>
      <vt:lpstr>'109Q1損益表-核閱'!FiscalPeriod1C</vt:lpstr>
      <vt:lpstr>'109Q1損益表-核閱'!FiscalPeriodC</vt:lpstr>
      <vt:lpstr>'109Q1損益表-核閱'!Print_Area</vt:lpstr>
      <vt:lpstr>'109Q1資產負債表-查核'!Print_Area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2020-05-20T05:54:15Z</cp:lastPrinted>
  <dcterms:created xsi:type="dcterms:W3CDTF">2013-06-05T07:55:50Z</dcterms:created>
  <dcterms:modified xsi:type="dcterms:W3CDTF">2020-05-29T01:17:57Z</dcterms:modified>
</cp:coreProperties>
</file>